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xl/comments15.xml" ContentType="application/vnd.openxmlformats-officedocument.spreadsheetml.comments+xml"/>
  <Override PartName="/xl/drawings/drawing16.xml" ContentType="application/vnd.openxmlformats-officedocument.drawing+xml"/>
  <Override PartName="/xl/tables/table2.xml" ContentType="application/vnd.openxmlformats-officedocument.spreadsheetml.table+xml"/>
  <Override PartName="/xl/comments16.xml" ContentType="application/vnd.openxmlformats-officedocument.spreadsheetml.comments+xml"/>
  <Override PartName="/xl/drawings/drawing17.xml" ContentType="application/vnd.openxmlformats-officedocument.drawing+xml"/>
  <Override PartName="/xl/tables/table3.xml" ContentType="application/vnd.openxmlformats-officedocument.spreadsheetml.table+xml"/>
  <Override PartName="/xl/comments17.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comments18.xml" ContentType="application/vnd.openxmlformats-officedocument.spreadsheetml.comments+xml"/>
  <Override PartName="/xl/drawings/drawing19.xml" ContentType="application/vnd.openxmlformats-officedocument.drawing+xml"/>
  <Override PartName="/xl/tables/table5.xml" ContentType="application/vnd.openxmlformats-officedocument.spreadsheetml.table+xml"/>
  <Override PartName="/xl/comments19.xml" ContentType="application/vnd.openxmlformats-officedocument.spreadsheetml.comments+xml"/>
  <Override PartName="/xl/drawings/drawing20.xml" ContentType="application/vnd.openxmlformats-officedocument.drawing+xml"/>
  <Override PartName="/xl/tables/table6.xml" ContentType="application/vnd.openxmlformats-officedocument.spreadsheetml.table+xml"/>
  <Override PartName="/xl/comments20.xml" ContentType="application/vnd.openxmlformats-officedocument.spreadsheetml.comments+xml"/>
  <Override PartName="/xl/drawings/drawing21.xml" ContentType="application/vnd.openxmlformats-officedocument.drawing+xml"/>
  <Override PartName="/xl/tables/table7.xml" ContentType="application/vnd.openxmlformats-officedocument.spreadsheetml.table+xml"/>
  <Override PartName="/xl/comments21.xml" ContentType="application/vnd.openxmlformats-officedocument.spreadsheetml.comments+xml"/>
  <Override PartName="/xl/drawings/drawing22.xml" ContentType="application/vnd.openxmlformats-officedocument.drawing+xml"/>
  <Override PartName="/xl/tables/table8.xml" ContentType="application/vnd.openxmlformats-officedocument.spreadsheetml.table+xml"/>
  <Override PartName="/xl/comments22.xml" ContentType="application/vnd.openxmlformats-officedocument.spreadsheetml.comments+xml"/>
  <Override PartName="/xl/drawings/drawing23.xml" ContentType="application/vnd.openxmlformats-officedocument.drawing+xml"/>
  <Override PartName="/xl/tables/table9.xml" ContentType="application/vnd.openxmlformats-officedocument.spreadsheetml.table+xml"/>
  <Override PartName="/xl/comments23.xml" ContentType="application/vnd.openxmlformats-officedocument.spreadsheetml.comments+xml"/>
  <Override PartName="/xl/drawings/drawing24.xml" ContentType="application/vnd.openxmlformats-officedocument.drawing+xml"/>
  <Override PartName="/xl/tables/table10.xml" ContentType="application/vnd.openxmlformats-officedocument.spreadsheetml.table+xml"/>
  <Override PartName="/xl/comments24.xml" ContentType="application/vnd.openxmlformats-officedocument.spreadsheetml.comments+xml"/>
  <Override PartName="/xl/drawings/drawing25.xml" ContentType="application/vnd.openxmlformats-officedocument.drawing+xml"/>
  <Override PartName="/xl/tables/table11.xml" ContentType="application/vnd.openxmlformats-officedocument.spreadsheetml.table+xml"/>
  <Override PartName="/xl/comments25.xml" ContentType="application/vnd.openxmlformats-officedocument.spreadsheetml.comments+xml"/>
  <Override PartName="/xl/drawings/drawing26.xml" ContentType="application/vnd.openxmlformats-officedocument.drawing+xml"/>
  <Override PartName="/xl/tables/table12.xml" ContentType="application/vnd.openxmlformats-officedocument.spreadsheetml.table+xml"/>
  <Override PartName="/xl/comments2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
    </mc:Choice>
  </mc:AlternateContent>
  <xr:revisionPtr revIDLastSave="0" documentId="13_ncr:1_{8457B7E8-3A33-456D-9964-EEEFD7E0DF85}" xr6:coauthVersionLast="47" xr6:coauthVersionMax="47" xr10:uidLastSave="{00000000-0000-0000-0000-000000000000}"/>
  <workbookProtection workbookAlgorithmName="SHA-512" workbookHashValue="+VPqJ3qwMgl6G3y9lqCRA/2D6vzbg2F41DSvrhZyPKusr1fauFAJUxl/jUmgfKuGC6B+x5D2/5ZQyAPDq3rPtw==" workbookSaltValue="N/Wg3JLVDfAAoZNReB7Jog==" workbookSpinCount="100000" lockStructure="1"/>
  <bookViews>
    <workbookView xWindow="28680" yWindow="-120" windowWidth="29040" windowHeight="16440" tabRatio="878" firstSheet="1" activeTab="15" xr2:uid="{00000000-000D-0000-FFFF-FFFF00000000}"/>
  </bookViews>
  <sheets>
    <sheet name="HOME" sheetId="57" r:id="rId1"/>
    <sheet name="Brief Summary" sheetId="51" r:id="rId2"/>
    <sheet name="Detailed Summary" sheetId="3" r:id="rId3"/>
    <sheet name="Mon-Day 1" sheetId="1" r:id="rId4"/>
    <sheet name="Tue-Day 2" sheetId="2" r:id="rId5"/>
    <sheet name="Wed-Day 3" sheetId="4" r:id="rId6"/>
    <sheet name="Thu-Day 4" sheetId="5" r:id="rId7"/>
    <sheet name="Fri-Day 5" sheetId="6" r:id="rId8"/>
    <sheet name="Day 6" sheetId="7" r:id="rId9"/>
    <sheet name="Extra Day A" sheetId="23" r:id="rId10"/>
    <sheet name="Extra Day B" sheetId="24" r:id="rId11"/>
    <sheet name="Extra Day C" sheetId="25" r:id="rId12"/>
    <sheet name="Early Dismissal 1" sheetId="21" r:id="rId13"/>
    <sheet name="Early Dismissal 2" sheetId="22" r:id="rId14"/>
    <sheet name="August" sheetId="38" r:id="rId15"/>
    <sheet name="September" sheetId="39" r:id="rId16"/>
    <sheet name="October" sheetId="40" r:id="rId17"/>
    <sheet name="November" sheetId="41" r:id="rId18"/>
    <sheet name="December" sheetId="42" r:id="rId19"/>
    <sheet name="January" sheetId="43" r:id="rId20"/>
    <sheet name="February" sheetId="44" r:id="rId21"/>
    <sheet name="March" sheetId="45" r:id="rId22"/>
    <sheet name="April" sheetId="46" r:id="rId23"/>
    <sheet name="May" sheetId="47" r:id="rId24"/>
    <sheet name="June" sheetId="48" r:id="rId25"/>
    <sheet name="July" sheetId="49" r:id="rId26"/>
    <sheet name="Volunteering Def'n" sheetId="53" r:id="rId27"/>
    <sheet name="Assignable Def'n" sheetId="54" r:id="rId28"/>
    <sheet name="Instructional Def'n" sheetId="55" r:id="rId29"/>
    <sheet name="Calculating PT FTE" sheetId="56" r:id="rId30"/>
  </sheets>
  <externalReferences>
    <externalReference r:id="rId31"/>
  </externalReferences>
  <definedNames>
    <definedName name="ColumnTitle1" localSheetId="22">TimeSheet4[[#Headers],[Date(s)]]</definedName>
    <definedName name="ColumnTitle1" localSheetId="18">TimeSheet4[[#Headers],[Date(s)]]</definedName>
    <definedName name="ColumnTitle1" localSheetId="20">TimeSheet4[[#Headers],[Date(s)]]</definedName>
    <definedName name="ColumnTitle1" localSheetId="19">TimeSheet4[[#Headers],[Date(s)]]</definedName>
    <definedName name="ColumnTitle1" localSheetId="21">TimeSheet4[[#Headers],[Date(s)]]</definedName>
    <definedName name="ColumnTitle1" localSheetId="17">TimeSheet4[[#Headers],[Date(s)]]</definedName>
    <definedName name="ColumnTitle1" localSheetId="16">TimeSheet4[[#Headers],[Date(s)]]</definedName>
    <definedName name="ColumnTitle1" localSheetId="15">TimeSheet4[[#Headers],[Date(s)]]</definedName>
    <definedName name="ColumnTitleRegion1..E6.1" localSheetId="22">April!$B$5</definedName>
    <definedName name="ColumnTitleRegion1..E6.1" localSheetId="18">December!$B$5</definedName>
    <definedName name="ColumnTitleRegion1..E6.1" localSheetId="20">February!$B$5</definedName>
    <definedName name="ColumnTitleRegion1..E6.1" localSheetId="19">January!$B$5</definedName>
    <definedName name="ColumnTitleRegion1..E6.1" localSheetId="21">March!$B$5</definedName>
    <definedName name="ColumnTitleRegion1..E6.1" localSheetId="17">November!$B$5</definedName>
    <definedName name="ColumnTitleRegion1..E6.1" localSheetId="16">October!$B$5</definedName>
    <definedName name="ColumnTitleRegion1..E6.1" localSheetId="15">September!$B$5</definedName>
    <definedName name="December" localSheetId="22">TimeSheet[[#Headers],[Date(s)]]</definedName>
    <definedName name="December" localSheetId="20">TimeSheet[[#Headers],[Date(s)]]</definedName>
    <definedName name="December" localSheetId="19">TimeSheet[[#Headers],[Date(s)]]</definedName>
    <definedName name="December" localSheetId="21">TimeSheet[[#Headers],[Date(s)]]</definedName>
    <definedName name="Extra_Day_B">'Detailed Summary'!$B$13</definedName>
    <definedName name="February" localSheetId="22">TimeSheet[[#Headers],[Date(s)]]</definedName>
    <definedName name="February" localSheetId="21">TimeSheet[[#Headers],[Date(s)]]</definedName>
    <definedName name="Interval" localSheetId="22">'[1]Mon-Day 1-S1'!#REF!</definedName>
    <definedName name="Interval" localSheetId="8">'Day 6'!#REF!</definedName>
    <definedName name="Interval" localSheetId="18">'[1]Mon-Day 1-S1'!#REF!</definedName>
    <definedName name="Interval" localSheetId="2">'Detailed Summary'!#REF!</definedName>
    <definedName name="Interval" localSheetId="12">'Early Dismissal 1'!#REF!</definedName>
    <definedName name="Interval" localSheetId="13">'Early Dismissal 2'!#REF!</definedName>
    <definedName name="Interval" localSheetId="9">'Extra Day A'!#REF!</definedName>
    <definedName name="Interval" localSheetId="10">'Extra Day B'!#REF!</definedName>
    <definedName name="Interval" localSheetId="11">'Extra Day C'!#REF!</definedName>
    <definedName name="Interval" localSheetId="20">'[1]Mon-Day 1-S1'!#REF!</definedName>
    <definedName name="Interval" localSheetId="7">'Fri-Day 5'!#REF!</definedName>
    <definedName name="Interval" localSheetId="19">'[1]Mon-Day 1-S1'!#REF!</definedName>
    <definedName name="Interval" localSheetId="21">'[1]Mon-Day 1-S1'!#REF!</definedName>
    <definedName name="Interval" localSheetId="17">'[1]Mon-Day 1-S1'!#REF!</definedName>
    <definedName name="Interval" localSheetId="16">'[1]Mon-Day 1-S1'!#REF!</definedName>
    <definedName name="Interval" localSheetId="6">'Thu-Day 4'!#REF!</definedName>
    <definedName name="Interval" localSheetId="4">'Tue-Day 2'!#REF!</definedName>
    <definedName name="Interval" localSheetId="5">'Wed-Day 3'!#REF!</definedName>
    <definedName name="January" localSheetId="22">TimeSheet[[#Headers],[Date(s)]]</definedName>
    <definedName name="January" localSheetId="20">TimeSheet[[#Headers],[Date(s)]]</definedName>
    <definedName name="January" localSheetId="21">TimeSheet[[#Headers],[Date(s)]]</definedName>
    <definedName name="March" localSheetId="22">'[1]Mon-Day 1-S1'!#REF!</definedName>
    <definedName name="March" localSheetId="21">'[1]Mon-Day 1-S1'!#REF!</definedName>
    <definedName name="November" localSheetId="22">'[1]Mon-Day 1-S1'!#REF!</definedName>
    <definedName name="November" localSheetId="18">'[1]Mon-Day 1-S1'!#REF!</definedName>
    <definedName name="November" localSheetId="20">'[1]Mon-Day 1-S1'!#REF!</definedName>
    <definedName name="November" localSheetId="19">'[1]Mon-Day 1-S1'!#REF!</definedName>
    <definedName name="November" localSheetId="21">'[1]Mon-Day 1-S1'!#REF!</definedName>
    <definedName name="October" localSheetId="22">TimeSheet[[#Headers],[Date(s)]]</definedName>
    <definedName name="October" localSheetId="18">TimeSheet[[#Headers],[Date(s)]]</definedName>
    <definedName name="October" localSheetId="20">TimeSheet[[#Headers],[Date(s)]]</definedName>
    <definedName name="October" localSheetId="19">TimeSheet[[#Headers],[Date(s)]]</definedName>
    <definedName name="October" localSheetId="21">TimeSheet[[#Headers],[Date(s)]]</definedName>
    <definedName name="October" localSheetId="17">TimeSheet[[#Headers],[Date(s)]]</definedName>
    <definedName name="_xlnm.Print_Area" localSheetId="22">April!$A$1:$I$37</definedName>
    <definedName name="_xlnm.Print_Area" localSheetId="18">December!$A$1:$I$37</definedName>
    <definedName name="_xlnm.Print_Area" localSheetId="20">February!$A$1:$I$37</definedName>
    <definedName name="_xlnm.Print_Area" localSheetId="19">January!$A$1:$I$37</definedName>
    <definedName name="_xlnm.Print_Area" localSheetId="21">March!$A$1:$I$37</definedName>
    <definedName name="_xlnm.Print_Area" localSheetId="17">November!$A$1:$I$37</definedName>
    <definedName name="_xlnm.Print_Area" localSheetId="16">October!$A$1:$I$37</definedName>
    <definedName name="_xlnm.Print_Area" localSheetId="15">September!$A$1:$I$37</definedName>
    <definedName name="_xlnm.Print_Titles" localSheetId="22">April!$7:$7</definedName>
    <definedName name="_xlnm.Print_Titles" localSheetId="14">August!$7:$7</definedName>
    <definedName name="_xlnm.Print_Titles" localSheetId="8">'Day 6'!$4:$4</definedName>
    <definedName name="_xlnm.Print_Titles" localSheetId="18">December!$7:$7</definedName>
    <definedName name="_xlnm.Print_Titles" localSheetId="2">'Detailed Summary'!$6:$6</definedName>
    <definedName name="_xlnm.Print_Titles" localSheetId="12">'Early Dismissal 1'!$4:$4</definedName>
    <definedName name="_xlnm.Print_Titles" localSheetId="13">'Early Dismissal 2'!$4:$4</definedName>
    <definedName name="_xlnm.Print_Titles" localSheetId="9">'Extra Day A'!$4:$4</definedName>
    <definedName name="_xlnm.Print_Titles" localSheetId="10">'Extra Day B'!$4:$4</definedName>
    <definedName name="_xlnm.Print_Titles" localSheetId="11">'Extra Day C'!$4:$4</definedName>
    <definedName name="_xlnm.Print_Titles" localSheetId="20">February!$7:$7</definedName>
    <definedName name="_xlnm.Print_Titles" localSheetId="7">'Fri-Day 5'!$4:$4</definedName>
    <definedName name="_xlnm.Print_Titles" localSheetId="19">January!$7:$7</definedName>
    <definedName name="_xlnm.Print_Titles" localSheetId="21">March!$7:$7</definedName>
    <definedName name="_xlnm.Print_Titles" localSheetId="3">'Mon-Day 1'!$4:$4</definedName>
    <definedName name="_xlnm.Print_Titles" localSheetId="17">November!$7:$7</definedName>
    <definedName name="_xlnm.Print_Titles" localSheetId="16">October!$7:$7</definedName>
    <definedName name="_xlnm.Print_Titles" localSheetId="15">September!$7:$7</definedName>
    <definedName name="_xlnm.Print_Titles" localSheetId="6">'Thu-Day 4'!$4:$4</definedName>
    <definedName name="_xlnm.Print_Titles" localSheetId="4">'Tue-Day 2'!$4:$4</definedName>
    <definedName name="_xlnm.Print_Titles" localSheetId="5">'Wed-Day 3'!$4:$4</definedName>
    <definedName name="qwerty" localSheetId="22">TimeSheet[[#Headers],[Date(s)]]</definedName>
    <definedName name="sdf" localSheetId="22">'[1]Mon-Day 1-S1'!#REF!</definedName>
    <definedName name="sdf" localSheetId="21">'[1]Mon-Day 1-S1'!#REF!</definedName>
    <definedName name="StartTime" localSheetId="22">'[1]Mon-Day 1-S1'!#REF!</definedName>
    <definedName name="StartTime" localSheetId="8">'Day 6'!#REF!</definedName>
    <definedName name="StartTime" localSheetId="18">'[1]Mon-Day 1-S1'!#REF!</definedName>
    <definedName name="StartTime" localSheetId="2">'Detailed Summary'!#REF!</definedName>
    <definedName name="StartTime" localSheetId="12">'Early Dismissal 1'!#REF!</definedName>
    <definedName name="StartTime" localSheetId="13">'Early Dismissal 2'!#REF!</definedName>
    <definedName name="StartTime" localSheetId="9">'Extra Day A'!#REF!</definedName>
    <definedName name="StartTime" localSheetId="10">'Extra Day B'!#REF!</definedName>
    <definedName name="StartTime" localSheetId="11">'Extra Day C'!#REF!</definedName>
    <definedName name="StartTime" localSheetId="20">'[1]Mon-Day 1-S1'!#REF!</definedName>
    <definedName name="StartTime" localSheetId="7">'Fri-Day 5'!#REF!</definedName>
    <definedName name="StartTime" localSheetId="19">'[1]Mon-Day 1-S1'!#REF!</definedName>
    <definedName name="StartTime" localSheetId="21">'[1]Mon-Day 1-S1'!#REF!</definedName>
    <definedName name="StartTime" localSheetId="17">'[1]Mon-Day 1-S1'!#REF!</definedName>
    <definedName name="StartTime" localSheetId="16">'[1]Mon-Day 1-S1'!#REF!</definedName>
    <definedName name="StartTime" localSheetId="6">'Thu-Day 4'!#REF!</definedName>
    <definedName name="StartTime" localSheetId="4">'Tue-Day 2'!#REF!</definedName>
    <definedName name="StartTime" localSheetId="5">'Wed-Day 3'!#REF!</definedName>
    <definedName name="WorkweekHours" localSheetId="22">April!$B$6</definedName>
    <definedName name="WorkweekHours" localSheetId="18">December!$B$6</definedName>
    <definedName name="WorkweekHours" localSheetId="20">February!$B$6</definedName>
    <definedName name="WorkweekHours" localSheetId="19">January!$B$6</definedName>
    <definedName name="WorkweekHours" localSheetId="21">March!$B$6</definedName>
    <definedName name="WorkweekHours" localSheetId="17">November!$B$6</definedName>
    <definedName name="WorkweekHours" localSheetId="16">October!$B$6</definedName>
    <definedName name="WorkweekHours" localSheetId="15">September!$B$6</definedName>
    <definedName name="zxcv" localSheetId="22">TimeSheet[[#Headers],[Date(s)]]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9" i="49" l="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9" i="48"/>
  <c r="B10" i="48" s="1"/>
  <c r="B11" i="48" s="1"/>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9" i="47"/>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9" i="46"/>
  <c r="B10" i="46" s="1"/>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9" i="45"/>
  <c r="B10" i="45" s="1"/>
  <c r="B11" i="45" s="1"/>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9" i="44"/>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9" i="43"/>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9" i="42"/>
  <c r="B10" i="42" s="1"/>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35" i="42" s="1"/>
  <c r="B36" i="42" s="1"/>
  <c r="B37" i="42"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9" i="40"/>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9" i="39"/>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9" i="38"/>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A42" i="51"/>
  <c r="B42" i="51" l="1"/>
  <c r="C7" i="57"/>
  <c r="C6" i="57"/>
  <c r="C6" i="51" s="1"/>
  <c r="I26" i="42"/>
  <c r="I16" i="47"/>
  <c r="I36" i="43"/>
  <c r="G3" i="3"/>
  <c r="C4" i="38" s="1"/>
  <c r="B35" i="51"/>
  <c r="G2" i="3"/>
  <c r="D2" i="49" s="1"/>
  <c r="E4" i="49" s="1"/>
  <c r="D2" i="47"/>
  <c r="E4" i="47" s="1"/>
  <c r="D2" i="41"/>
  <c r="E4" i="41" s="1"/>
  <c r="D2" i="45"/>
  <c r="E4" i="45" s="1"/>
  <c r="F24" i="51"/>
  <c r="C24" i="51"/>
  <c r="C26" i="51"/>
  <c r="C25" i="51"/>
  <c r="C27" i="51"/>
  <c r="C28" i="51"/>
  <c r="C29" i="51"/>
  <c r="C30" i="51"/>
  <c r="C31" i="51"/>
  <c r="C32" i="51"/>
  <c r="C33" i="51"/>
  <c r="C34" i="51"/>
  <c r="G6" i="51"/>
  <c r="D2" i="3"/>
  <c r="D1" i="3"/>
  <c r="C2" i="42" s="1"/>
  <c r="C5" i="51"/>
  <c r="C4" i="51"/>
  <c r="F2" i="51"/>
  <c r="F1" i="51"/>
  <c r="J35" i="44"/>
  <c r="K35" i="44" s="1"/>
  <c r="I35" i="44"/>
  <c r="E16" i="3"/>
  <c r="E15" i="3"/>
  <c r="E14" i="3"/>
  <c r="E13" i="3"/>
  <c r="E12" i="3"/>
  <c r="E11" i="3"/>
  <c r="E10" i="3"/>
  <c r="E9" i="3"/>
  <c r="E8" i="3"/>
  <c r="E7" i="3"/>
  <c r="E6" i="3"/>
  <c r="D10" i="51"/>
  <c r="D19" i="51"/>
  <c r="D20" i="51"/>
  <c r="D18" i="51"/>
  <c r="D17" i="51"/>
  <c r="D16" i="51"/>
  <c r="D11" i="51"/>
  <c r="D12" i="51"/>
  <c r="D13" i="51"/>
  <c r="D14" i="51"/>
  <c r="D15" i="51"/>
  <c r="J14" i="38"/>
  <c r="K14" i="38" s="1"/>
  <c r="J12" i="40"/>
  <c r="K12" i="40" s="1"/>
  <c r="J19" i="40"/>
  <c r="K19" i="40" s="1"/>
  <c r="J26" i="40"/>
  <c r="K26" i="40" s="1"/>
  <c r="J33" i="40"/>
  <c r="K33" i="40" s="1"/>
  <c r="J15" i="40"/>
  <c r="K15" i="40" s="1"/>
  <c r="J21" i="40"/>
  <c r="K21" i="40" s="1"/>
  <c r="J28" i="40"/>
  <c r="K28" i="40" s="1"/>
  <c r="J35" i="40"/>
  <c r="K35" i="40" s="1"/>
  <c r="J8" i="40"/>
  <c r="K8" i="40" s="1"/>
  <c r="J9" i="40"/>
  <c r="K9" i="40" s="1"/>
  <c r="J10" i="40"/>
  <c r="K10" i="40" s="1"/>
  <c r="J11" i="40"/>
  <c r="K11" i="40" s="1"/>
  <c r="J13" i="40"/>
  <c r="K13" i="40" s="1"/>
  <c r="J14" i="40"/>
  <c r="K14" i="40" s="1"/>
  <c r="J16" i="40"/>
  <c r="K16" i="40" s="1"/>
  <c r="J17" i="40"/>
  <c r="K17" i="40" s="1"/>
  <c r="J18" i="40"/>
  <c r="K18" i="40" s="1"/>
  <c r="J20" i="40"/>
  <c r="K20" i="40" s="1"/>
  <c r="J22" i="40"/>
  <c r="K22" i="40" s="1"/>
  <c r="J23" i="40"/>
  <c r="K23" i="40" s="1"/>
  <c r="J24" i="40"/>
  <c r="K24" i="40" s="1"/>
  <c r="J25" i="40"/>
  <c r="K25" i="40" s="1"/>
  <c r="J27" i="40"/>
  <c r="K27" i="40" s="1"/>
  <c r="J29" i="40"/>
  <c r="K29" i="40" s="1"/>
  <c r="J30" i="40"/>
  <c r="K30" i="40" s="1"/>
  <c r="J31" i="40"/>
  <c r="K31" i="40" s="1"/>
  <c r="J32" i="40"/>
  <c r="K32" i="40" s="1"/>
  <c r="J34" i="40"/>
  <c r="K34" i="40" s="1"/>
  <c r="J36" i="40"/>
  <c r="K36" i="40" s="1"/>
  <c r="J37" i="40"/>
  <c r="K37" i="40" s="1"/>
  <c r="J38" i="40"/>
  <c r="K38" i="40" s="1"/>
  <c r="J8" i="38"/>
  <c r="K8" i="38" s="1"/>
  <c r="J9" i="38"/>
  <c r="K9" i="38" s="1"/>
  <c r="J10" i="38"/>
  <c r="K10" i="38" s="1"/>
  <c r="J11" i="38"/>
  <c r="K11" i="38"/>
  <c r="J12" i="38"/>
  <c r="K12" i="38" s="1"/>
  <c r="J13" i="38"/>
  <c r="K13" i="38" s="1"/>
  <c r="J15" i="38"/>
  <c r="K15" i="38" s="1"/>
  <c r="J16" i="38"/>
  <c r="K16" i="38" s="1"/>
  <c r="J17" i="38"/>
  <c r="K17" i="38" s="1"/>
  <c r="J18" i="38"/>
  <c r="K18" i="38" s="1"/>
  <c r="J19" i="38"/>
  <c r="K19" i="38" s="1"/>
  <c r="J20" i="38"/>
  <c r="K20" i="38" s="1"/>
  <c r="J21" i="38"/>
  <c r="K21" i="38" s="1"/>
  <c r="J22" i="38"/>
  <c r="K22" i="38" s="1"/>
  <c r="J23" i="38"/>
  <c r="K23" i="38" s="1"/>
  <c r="J24" i="38"/>
  <c r="K24" i="38" s="1"/>
  <c r="J25" i="38"/>
  <c r="K25" i="38" s="1"/>
  <c r="J26" i="38"/>
  <c r="K26" i="38" s="1"/>
  <c r="J27" i="38"/>
  <c r="K27" i="38" s="1"/>
  <c r="J28" i="38"/>
  <c r="K28" i="38" s="1"/>
  <c r="J29" i="38"/>
  <c r="K29" i="38" s="1"/>
  <c r="J30" i="38"/>
  <c r="K30" i="38" s="1"/>
  <c r="J31" i="38"/>
  <c r="K31" i="38" s="1"/>
  <c r="J32" i="38"/>
  <c r="K32" i="38" s="1"/>
  <c r="J33" i="38"/>
  <c r="K33" i="38" s="1"/>
  <c r="J34" i="38"/>
  <c r="K34" i="38" s="1"/>
  <c r="J35" i="38"/>
  <c r="K35" i="38" s="1"/>
  <c r="J36" i="38"/>
  <c r="K36" i="38" s="1"/>
  <c r="J37" i="38"/>
  <c r="K37" i="38" s="1"/>
  <c r="J38" i="38"/>
  <c r="K38" i="38" s="1"/>
  <c r="J8" i="39"/>
  <c r="K8" i="39" s="1"/>
  <c r="J9" i="39"/>
  <c r="K9" i="39" s="1"/>
  <c r="J10" i="39"/>
  <c r="K10" i="39" s="1"/>
  <c r="J11" i="39"/>
  <c r="K11" i="39" s="1"/>
  <c r="J12" i="39"/>
  <c r="K12" i="39" s="1"/>
  <c r="J13" i="39"/>
  <c r="K13" i="39" s="1"/>
  <c r="J14" i="39"/>
  <c r="K14" i="39" s="1"/>
  <c r="J15" i="39"/>
  <c r="K15" i="39" s="1"/>
  <c r="J16" i="39"/>
  <c r="K16" i="39" s="1"/>
  <c r="J17" i="39"/>
  <c r="K17" i="39" s="1"/>
  <c r="J18" i="39"/>
  <c r="K18" i="39" s="1"/>
  <c r="J19" i="39"/>
  <c r="K19" i="39" s="1"/>
  <c r="J20" i="39"/>
  <c r="K20" i="39" s="1"/>
  <c r="J21" i="39"/>
  <c r="K21" i="39" s="1"/>
  <c r="J22" i="39"/>
  <c r="K22" i="39" s="1"/>
  <c r="J23" i="39"/>
  <c r="K23" i="39" s="1"/>
  <c r="J24" i="39"/>
  <c r="K24" i="39" s="1"/>
  <c r="J25" i="39"/>
  <c r="K25" i="39" s="1"/>
  <c r="J26" i="39"/>
  <c r="K26" i="39" s="1"/>
  <c r="J27" i="39"/>
  <c r="K27" i="39" s="1"/>
  <c r="J28" i="39"/>
  <c r="K28" i="39" s="1"/>
  <c r="J29" i="39"/>
  <c r="K29" i="39" s="1"/>
  <c r="J30" i="39"/>
  <c r="K30" i="39" s="1"/>
  <c r="J31" i="39"/>
  <c r="K31" i="39" s="1"/>
  <c r="J32" i="39"/>
  <c r="K32" i="39" s="1"/>
  <c r="J33" i="39"/>
  <c r="K33" i="39" s="1"/>
  <c r="J34" i="39"/>
  <c r="K34" i="39" s="1"/>
  <c r="J35" i="39"/>
  <c r="K35" i="39" s="1"/>
  <c r="J36" i="39"/>
  <c r="K36" i="39" s="1"/>
  <c r="J37" i="39"/>
  <c r="K37" i="39" s="1"/>
  <c r="J8" i="41"/>
  <c r="K8" i="41" s="1"/>
  <c r="J9" i="41"/>
  <c r="K9" i="41" s="1"/>
  <c r="J10" i="41"/>
  <c r="K10" i="41" s="1"/>
  <c r="J11" i="41"/>
  <c r="K11" i="41" s="1"/>
  <c r="J12" i="41"/>
  <c r="K12" i="41" s="1"/>
  <c r="J13" i="41"/>
  <c r="K13" i="41" s="1"/>
  <c r="J14" i="41"/>
  <c r="K14" i="41" s="1"/>
  <c r="J15" i="41"/>
  <c r="K15" i="41" s="1"/>
  <c r="J16" i="41"/>
  <c r="K16" i="41" s="1"/>
  <c r="J17" i="41"/>
  <c r="K17" i="41" s="1"/>
  <c r="J18" i="41"/>
  <c r="K18" i="41" s="1"/>
  <c r="J19" i="41"/>
  <c r="K19" i="41" s="1"/>
  <c r="J20" i="41"/>
  <c r="K20" i="41" s="1"/>
  <c r="J21" i="41"/>
  <c r="K21" i="41" s="1"/>
  <c r="J22" i="41"/>
  <c r="K22" i="41" s="1"/>
  <c r="J23" i="41"/>
  <c r="K23" i="41" s="1"/>
  <c r="J24" i="41"/>
  <c r="K24" i="41" s="1"/>
  <c r="J25" i="41"/>
  <c r="K25" i="41" s="1"/>
  <c r="J26" i="41"/>
  <c r="K26" i="41" s="1"/>
  <c r="J27" i="41"/>
  <c r="K27" i="41" s="1"/>
  <c r="J28" i="41"/>
  <c r="K28" i="41" s="1"/>
  <c r="J29" i="41"/>
  <c r="K29" i="41" s="1"/>
  <c r="J30" i="41"/>
  <c r="K30" i="41" s="1"/>
  <c r="J31" i="41"/>
  <c r="K31" i="41" s="1"/>
  <c r="J32" i="41"/>
  <c r="K32" i="41" s="1"/>
  <c r="J33" i="41"/>
  <c r="K33" i="41" s="1"/>
  <c r="J34" i="41"/>
  <c r="K34" i="41" s="1"/>
  <c r="J35" i="41"/>
  <c r="K35" i="41" s="1"/>
  <c r="J36" i="41"/>
  <c r="K36" i="41" s="1"/>
  <c r="J37" i="41"/>
  <c r="K37" i="41" s="1"/>
  <c r="J8" i="42"/>
  <c r="K8" i="42" s="1"/>
  <c r="J9" i="42"/>
  <c r="K9" i="42" s="1"/>
  <c r="J10" i="42"/>
  <c r="K10" i="42" s="1"/>
  <c r="J11" i="42"/>
  <c r="K11" i="42" s="1"/>
  <c r="J12" i="42"/>
  <c r="K12" i="42" s="1"/>
  <c r="J13" i="42"/>
  <c r="K13" i="42" s="1"/>
  <c r="J14" i="42"/>
  <c r="K14" i="42" s="1"/>
  <c r="J15" i="42"/>
  <c r="K15" i="42" s="1"/>
  <c r="J16" i="42"/>
  <c r="K16" i="42" s="1"/>
  <c r="J17" i="42"/>
  <c r="K17" i="42" s="1"/>
  <c r="J18" i="42"/>
  <c r="K18" i="42" s="1"/>
  <c r="J19" i="42"/>
  <c r="K19" i="42" s="1"/>
  <c r="J20" i="42"/>
  <c r="K20" i="42" s="1"/>
  <c r="J21" i="42"/>
  <c r="K21" i="42" s="1"/>
  <c r="J22" i="42"/>
  <c r="K22" i="42" s="1"/>
  <c r="J23" i="42"/>
  <c r="K23" i="42" s="1"/>
  <c r="J24" i="42"/>
  <c r="K24" i="42" s="1"/>
  <c r="J25" i="42"/>
  <c r="K25" i="42" s="1"/>
  <c r="J26" i="42"/>
  <c r="K26" i="42" s="1"/>
  <c r="J27" i="42"/>
  <c r="K27" i="42" s="1"/>
  <c r="J28" i="42"/>
  <c r="K28" i="42" s="1"/>
  <c r="J29" i="42"/>
  <c r="K29" i="42" s="1"/>
  <c r="J30" i="42"/>
  <c r="K30" i="42" s="1"/>
  <c r="J31" i="42"/>
  <c r="K31" i="42" s="1"/>
  <c r="J32" i="42"/>
  <c r="K32" i="42" s="1"/>
  <c r="J33" i="42"/>
  <c r="K33" i="42" s="1"/>
  <c r="J34" i="42"/>
  <c r="K34" i="42" s="1"/>
  <c r="J35" i="42"/>
  <c r="K35" i="42" s="1"/>
  <c r="J36" i="42"/>
  <c r="K36" i="42" s="1"/>
  <c r="J37" i="42"/>
  <c r="K37" i="42" s="1"/>
  <c r="J38" i="42"/>
  <c r="K38" i="42" s="1"/>
  <c r="J8" i="43"/>
  <c r="K8" i="43" s="1"/>
  <c r="J9" i="43"/>
  <c r="K9" i="43" s="1"/>
  <c r="J10" i="43"/>
  <c r="K10" i="43" s="1"/>
  <c r="J11" i="43"/>
  <c r="K11" i="43" s="1"/>
  <c r="J12" i="43"/>
  <c r="K12" i="43" s="1"/>
  <c r="J13" i="43"/>
  <c r="K13" i="43" s="1"/>
  <c r="J14" i="43"/>
  <c r="K14" i="43" s="1"/>
  <c r="J15" i="43"/>
  <c r="K15" i="43" s="1"/>
  <c r="J16" i="43"/>
  <c r="K16" i="43" s="1"/>
  <c r="J17" i="43"/>
  <c r="K17" i="43" s="1"/>
  <c r="J18" i="43"/>
  <c r="K18" i="43" s="1"/>
  <c r="J19" i="43"/>
  <c r="K19" i="43" s="1"/>
  <c r="J20" i="43"/>
  <c r="K20" i="43" s="1"/>
  <c r="J21" i="43"/>
  <c r="K21" i="43" s="1"/>
  <c r="J22" i="43"/>
  <c r="K22" i="43" s="1"/>
  <c r="J23" i="43"/>
  <c r="K23" i="43" s="1"/>
  <c r="J24" i="43"/>
  <c r="K24" i="43" s="1"/>
  <c r="J25" i="43"/>
  <c r="K25" i="43" s="1"/>
  <c r="J26" i="43"/>
  <c r="K26" i="43" s="1"/>
  <c r="J27" i="43"/>
  <c r="K27" i="43" s="1"/>
  <c r="J28" i="43"/>
  <c r="K28" i="43" s="1"/>
  <c r="J29" i="43"/>
  <c r="K29" i="43" s="1"/>
  <c r="J30" i="43"/>
  <c r="K30" i="43" s="1"/>
  <c r="J31" i="43"/>
  <c r="K31" i="43" s="1"/>
  <c r="J32" i="43"/>
  <c r="K32" i="43" s="1"/>
  <c r="J33" i="43"/>
  <c r="K33" i="43" s="1"/>
  <c r="J34" i="43"/>
  <c r="K34" i="43" s="1"/>
  <c r="J35" i="43"/>
  <c r="K35" i="43" s="1"/>
  <c r="J36" i="43"/>
  <c r="K36" i="43" s="1"/>
  <c r="J37" i="43"/>
  <c r="K37" i="43" s="1"/>
  <c r="J38" i="43"/>
  <c r="K38" i="43" s="1"/>
  <c r="J8" i="44"/>
  <c r="K8" i="44" s="1"/>
  <c r="J9" i="44"/>
  <c r="K9" i="44" s="1"/>
  <c r="J10" i="44"/>
  <c r="K10" i="44" s="1"/>
  <c r="J11" i="44"/>
  <c r="K11" i="44" s="1"/>
  <c r="J12" i="44"/>
  <c r="K12" i="44" s="1"/>
  <c r="J13" i="44"/>
  <c r="K13" i="44" s="1"/>
  <c r="J14" i="44"/>
  <c r="K14" i="44" s="1"/>
  <c r="J15" i="44"/>
  <c r="K15" i="44" s="1"/>
  <c r="J16" i="44"/>
  <c r="K16" i="44" s="1"/>
  <c r="J17" i="44"/>
  <c r="K17" i="44" s="1"/>
  <c r="J18" i="44"/>
  <c r="K18" i="44" s="1"/>
  <c r="J19" i="44"/>
  <c r="K19" i="44" s="1"/>
  <c r="J20" i="44"/>
  <c r="K20" i="44" s="1"/>
  <c r="J21" i="44"/>
  <c r="K21" i="44" s="1"/>
  <c r="J22" i="44"/>
  <c r="K22" i="44" s="1"/>
  <c r="J23" i="44"/>
  <c r="K23" i="44" s="1"/>
  <c r="J24" i="44"/>
  <c r="K24" i="44" s="1"/>
  <c r="J25" i="44"/>
  <c r="K25" i="44" s="1"/>
  <c r="J26" i="44"/>
  <c r="K26" i="44" s="1"/>
  <c r="J27" i="44"/>
  <c r="K27" i="44" s="1"/>
  <c r="J28" i="44"/>
  <c r="K28" i="44" s="1"/>
  <c r="J29" i="44"/>
  <c r="K29" i="44" s="1"/>
  <c r="J30" i="44"/>
  <c r="K30" i="44" s="1"/>
  <c r="J31" i="44"/>
  <c r="K31" i="44" s="1"/>
  <c r="J32" i="44"/>
  <c r="K32" i="44" s="1"/>
  <c r="J33" i="44"/>
  <c r="K33" i="44" s="1"/>
  <c r="J34" i="44"/>
  <c r="K34" i="44" s="1"/>
  <c r="C3" i="49"/>
  <c r="C4" i="49"/>
  <c r="C4" i="48"/>
  <c r="C4" i="47"/>
  <c r="C4" i="46"/>
  <c r="C4" i="45"/>
  <c r="C4" i="44"/>
  <c r="C4" i="43"/>
  <c r="C4" i="42"/>
  <c r="C4" i="41"/>
  <c r="C4" i="40"/>
  <c r="C4" i="39"/>
  <c r="E6" i="1"/>
  <c r="F6" i="1" s="1"/>
  <c r="E8" i="1"/>
  <c r="F8" i="1" s="1"/>
  <c r="E10" i="1"/>
  <c r="F10" i="1" s="1"/>
  <c r="E14" i="1"/>
  <c r="F14" i="1" s="1"/>
  <c r="E16" i="1"/>
  <c r="F16" i="1" s="1"/>
  <c r="E21" i="1"/>
  <c r="F21" i="1" s="1"/>
  <c r="E26" i="1"/>
  <c r="F26" i="1" s="1"/>
  <c r="E30" i="1"/>
  <c r="F30" i="1" s="1"/>
  <c r="E32" i="1"/>
  <c r="F32" i="1" s="1"/>
  <c r="E34" i="1"/>
  <c r="F34" i="1" s="1"/>
  <c r="E36" i="1"/>
  <c r="F36" i="1" s="1"/>
  <c r="G39" i="1"/>
  <c r="H39" i="1"/>
  <c r="E6" i="2"/>
  <c r="F6" i="2" s="1"/>
  <c r="E8" i="2"/>
  <c r="F8" i="2" s="1"/>
  <c r="E10" i="2"/>
  <c r="F10" i="2" s="1"/>
  <c r="E14" i="2"/>
  <c r="F14" i="2" s="1"/>
  <c r="E16" i="2"/>
  <c r="F16" i="2" s="1"/>
  <c r="E21" i="2"/>
  <c r="F21" i="2" s="1"/>
  <c r="E26" i="2"/>
  <c r="F26" i="2" s="1"/>
  <c r="E30" i="2"/>
  <c r="F30" i="2" s="1"/>
  <c r="E32" i="2"/>
  <c r="F32" i="2" s="1"/>
  <c r="E34" i="2"/>
  <c r="F34" i="2" s="1"/>
  <c r="E36" i="2"/>
  <c r="F36" i="2" s="1"/>
  <c r="G39" i="2"/>
  <c r="H39" i="2"/>
  <c r="E6" i="4"/>
  <c r="F6" i="4" s="1"/>
  <c r="E8" i="4"/>
  <c r="F8" i="4" s="1"/>
  <c r="E10" i="4"/>
  <c r="F10" i="4" s="1"/>
  <c r="E14" i="4"/>
  <c r="F14" i="4" s="1"/>
  <c r="E16" i="4"/>
  <c r="F16" i="4" s="1"/>
  <c r="E21" i="4"/>
  <c r="F21" i="4" s="1"/>
  <c r="E26" i="4"/>
  <c r="F26" i="4" s="1"/>
  <c r="E30" i="4"/>
  <c r="F30" i="4" s="1"/>
  <c r="E32" i="4"/>
  <c r="F32" i="4" s="1"/>
  <c r="E34" i="4"/>
  <c r="F34" i="4" s="1"/>
  <c r="E36" i="4"/>
  <c r="F36" i="4" s="1"/>
  <c r="G39" i="4"/>
  <c r="H39" i="4"/>
  <c r="E6" i="5"/>
  <c r="F6" i="5" s="1"/>
  <c r="E8" i="5"/>
  <c r="F8" i="5" s="1"/>
  <c r="E10" i="5"/>
  <c r="F10" i="5" s="1"/>
  <c r="E14" i="5"/>
  <c r="F14" i="5" s="1"/>
  <c r="E16" i="5"/>
  <c r="F16" i="5" s="1"/>
  <c r="E21" i="5"/>
  <c r="F21" i="5" s="1"/>
  <c r="E26" i="5"/>
  <c r="F26" i="5" s="1"/>
  <c r="E30" i="5"/>
  <c r="F30" i="5" s="1"/>
  <c r="E32" i="5"/>
  <c r="F32" i="5" s="1"/>
  <c r="E34" i="5"/>
  <c r="F34" i="5" s="1"/>
  <c r="E36" i="5"/>
  <c r="F36" i="5" s="1"/>
  <c r="G39" i="5"/>
  <c r="H39" i="5"/>
  <c r="E40" i="5" s="1"/>
  <c r="F2" i="5" s="1"/>
  <c r="D9" i="3" s="1"/>
  <c r="E6" i="6"/>
  <c r="F6" i="6" s="1"/>
  <c r="E8" i="6"/>
  <c r="F8" i="6" s="1"/>
  <c r="E10" i="6"/>
  <c r="F10" i="6" s="1"/>
  <c r="E14" i="6"/>
  <c r="F14" i="6" s="1"/>
  <c r="E16" i="6"/>
  <c r="F16" i="6" s="1"/>
  <c r="E21" i="6"/>
  <c r="F21" i="6"/>
  <c r="E26" i="6"/>
  <c r="F26" i="6"/>
  <c r="E30" i="6"/>
  <c r="F30" i="6" s="1"/>
  <c r="E32" i="6"/>
  <c r="F32" i="6" s="1"/>
  <c r="E34" i="6"/>
  <c r="F34" i="6" s="1"/>
  <c r="E36" i="6"/>
  <c r="F36" i="6" s="1"/>
  <c r="G39" i="6"/>
  <c r="H39" i="6"/>
  <c r="E6" i="7"/>
  <c r="F6" i="7" s="1"/>
  <c r="E8" i="7"/>
  <c r="F8" i="7" s="1"/>
  <c r="E10" i="7"/>
  <c r="F10" i="7" s="1"/>
  <c r="E14" i="7"/>
  <c r="F14" i="7" s="1"/>
  <c r="E16" i="7"/>
  <c r="F16" i="7" s="1"/>
  <c r="E21" i="7"/>
  <c r="F21" i="7" s="1"/>
  <c r="E26" i="7"/>
  <c r="F26" i="7" s="1"/>
  <c r="E30" i="7"/>
  <c r="F30" i="7" s="1"/>
  <c r="E32" i="7"/>
  <c r="F32" i="7" s="1"/>
  <c r="E34" i="7"/>
  <c r="F34" i="7" s="1"/>
  <c r="E36" i="7"/>
  <c r="F36" i="7" s="1"/>
  <c r="G39" i="7"/>
  <c r="H39" i="7"/>
  <c r="E6" i="23"/>
  <c r="F6" i="23" s="1"/>
  <c r="E8" i="23"/>
  <c r="F8" i="23" s="1"/>
  <c r="E10" i="23"/>
  <c r="F10" i="23" s="1"/>
  <c r="E14" i="23"/>
  <c r="F14" i="23" s="1"/>
  <c r="E16" i="23"/>
  <c r="F16" i="23" s="1"/>
  <c r="E21" i="23"/>
  <c r="F21" i="23" s="1"/>
  <c r="E26" i="23"/>
  <c r="F26" i="23" s="1"/>
  <c r="E30" i="23"/>
  <c r="F30" i="23" s="1"/>
  <c r="E32" i="23"/>
  <c r="F32" i="23" s="1"/>
  <c r="E34" i="23"/>
  <c r="F34" i="23" s="1"/>
  <c r="E36" i="23"/>
  <c r="F36" i="23" s="1"/>
  <c r="G39" i="23"/>
  <c r="H39" i="23"/>
  <c r="E6" i="24"/>
  <c r="F6" i="24" s="1"/>
  <c r="E8" i="24"/>
  <c r="F8" i="24" s="1"/>
  <c r="E10" i="24"/>
  <c r="F10" i="24" s="1"/>
  <c r="E14" i="24"/>
  <c r="F14" i="24" s="1"/>
  <c r="E16" i="24"/>
  <c r="F16" i="24" s="1"/>
  <c r="E21" i="24"/>
  <c r="F21" i="24" s="1"/>
  <c r="E26" i="24"/>
  <c r="F26" i="24" s="1"/>
  <c r="E30" i="24"/>
  <c r="F30" i="24" s="1"/>
  <c r="E32" i="24"/>
  <c r="F32" i="24" s="1"/>
  <c r="E34" i="24"/>
  <c r="F34" i="24" s="1"/>
  <c r="E36" i="24"/>
  <c r="F36" i="24" s="1"/>
  <c r="G39" i="24"/>
  <c r="H39" i="24"/>
  <c r="E6" i="25"/>
  <c r="F6" i="25" s="1"/>
  <c r="E8" i="25"/>
  <c r="F8" i="25" s="1"/>
  <c r="E10" i="25"/>
  <c r="F10" i="25" s="1"/>
  <c r="E14" i="25"/>
  <c r="F14" i="25" s="1"/>
  <c r="E16" i="25"/>
  <c r="F16" i="25" s="1"/>
  <c r="E21" i="25"/>
  <c r="F21" i="25"/>
  <c r="E26" i="25"/>
  <c r="F26" i="25" s="1"/>
  <c r="E30" i="25"/>
  <c r="F30" i="25" s="1"/>
  <c r="E32" i="25"/>
  <c r="F32" i="25" s="1"/>
  <c r="E34" i="25"/>
  <c r="F34" i="25" s="1"/>
  <c r="E36" i="25"/>
  <c r="F36" i="25" s="1"/>
  <c r="G39" i="25"/>
  <c r="E40" i="25" s="1"/>
  <c r="F2" i="25" s="1"/>
  <c r="D14" i="3" s="1"/>
  <c r="H39" i="25"/>
  <c r="E6" i="21"/>
  <c r="F6" i="21" s="1"/>
  <c r="E8" i="21"/>
  <c r="F8" i="21" s="1"/>
  <c r="E10" i="21"/>
  <c r="F10" i="21" s="1"/>
  <c r="E14" i="21"/>
  <c r="F14" i="21" s="1"/>
  <c r="E16" i="21"/>
  <c r="F16" i="21" s="1"/>
  <c r="E21" i="21"/>
  <c r="F21" i="21" s="1"/>
  <c r="E26" i="21"/>
  <c r="F26" i="21" s="1"/>
  <c r="E30" i="21"/>
  <c r="F30" i="21" s="1"/>
  <c r="E32" i="21"/>
  <c r="F32" i="21" s="1"/>
  <c r="E34" i="21"/>
  <c r="F34" i="21" s="1"/>
  <c r="E36" i="21"/>
  <c r="F36" i="21" s="1"/>
  <c r="G39" i="21"/>
  <c r="H39" i="21"/>
  <c r="E6" i="22"/>
  <c r="F6" i="22" s="1"/>
  <c r="E8" i="22"/>
  <c r="F8" i="22" s="1"/>
  <c r="E10" i="22"/>
  <c r="F10" i="22" s="1"/>
  <c r="E14" i="22"/>
  <c r="F14" i="22" s="1"/>
  <c r="E16" i="22"/>
  <c r="F16" i="22" s="1"/>
  <c r="E21" i="22"/>
  <c r="F21" i="22" s="1"/>
  <c r="E26" i="22"/>
  <c r="F26" i="22" s="1"/>
  <c r="E30" i="22"/>
  <c r="F30" i="22" s="1"/>
  <c r="E32" i="22"/>
  <c r="F32" i="22" s="1"/>
  <c r="E34" i="22"/>
  <c r="F34" i="22" s="1"/>
  <c r="E36" i="22"/>
  <c r="F36" i="22" s="1"/>
  <c r="G39" i="22"/>
  <c r="H39" i="22"/>
  <c r="J10" i="49"/>
  <c r="K10" i="49" s="1"/>
  <c r="J9" i="49"/>
  <c r="K9" i="49" s="1"/>
  <c r="J8" i="49"/>
  <c r="K8" i="49" s="1"/>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28" i="45"/>
  <c r="I30" i="38"/>
  <c r="I31" i="38"/>
  <c r="I38" i="38"/>
  <c r="I33" i="38"/>
  <c r="I24" i="38"/>
  <c r="I17" i="38"/>
  <c r="I10" i="38"/>
  <c r="I12" i="38"/>
  <c r="I19" i="38"/>
  <c r="I26" i="38"/>
  <c r="I8" i="38"/>
  <c r="I9" i="38"/>
  <c r="I11" i="38"/>
  <c r="I13" i="38"/>
  <c r="I14" i="38"/>
  <c r="I15" i="38"/>
  <c r="I16" i="38"/>
  <c r="I18" i="38"/>
  <c r="I20" i="38"/>
  <c r="I21" i="38"/>
  <c r="I22" i="38"/>
  <c r="I23" i="38"/>
  <c r="I25" i="38"/>
  <c r="I27" i="38"/>
  <c r="I28" i="38"/>
  <c r="I29" i="38"/>
  <c r="I32" i="38"/>
  <c r="I34" i="38"/>
  <c r="I35" i="38"/>
  <c r="I36" i="38"/>
  <c r="I37" i="38"/>
  <c r="I35" i="39"/>
  <c r="I28" i="39"/>
  <c r="I21" i="39"/>
  <c r="I10" i="39"/>
  <c r="I16" i="39"/>
  <c r="I23" i="39"/>
  <c r="I14" i="39"/>
  <c r="I30" i="39"/>
  <c r="I8" i="39"/>
  <c r="I9" i="39"/>
  <c r="I11" i="39"/>
  <c r="I12" i="39"/>
  <c r="I13" i="39"/>
  <c r="I15" i="39"/>
  <c r="I17" i="39"/>
  <c r="I18" i="39"/>
  <c r="I19" i="39"/>
  <c r="I20" i="39"/>
  <c r="I22" i="39"/>
  <c r="I24" i="39"/>
  <c r="I25" i="39"/>
  <c r="I26" i="39"/>
  <c r="I27" i="39"/>
  <c r="I29" i="39"/>
  <c r="I31" i="39"/>
  <c r="I32" i="39"/>
  <c r="I33" i="39"/>
  <c r="I34" i="39"/>
  <c r="I36" i="39"/>
  <c r="I37" i="39"/>
  <c r="I37" i="41"/>
  <c r="I30" i="41"/>
  <c r="I23" i="41"/>
  <c r="I16" i="41"/>
  <c r="I9" i="41"/>
  <c r="I11" i="41"/>
  <c r="I25" i="41"/>
  <c r="I32" i="41"/>
  <c r="I8" i="41"/>
  <c r="I10" i="41"/>
  <c r="I12" i="41"/>
  <c r="I13" i="41"/>
  <c r="I14" i="41"/>
  <c r="I15" i="41"/>
  <c r="I17" i="41"/>
  <c r="I18" i="41"/>
  <c r="I19" i="41"/>
  <c r="I20" i="41"/>
  <c r="I21" i="41"/>
  <c r="I22" i="41"/>
  <c r="I24" i="41"/>
  <c r="I26" i="41"/>
  <c r="I27" i="41"/>
  <c r="I28" i="41"/>
  <c r="I29" i="41"/>
  <c r="I31" i="41"/>
  <c r="I33" i="41"/>
  <c r="I34" i="41"/>
  <c r="I35" i="41"/>
  <c r="I36" i="41"/>
  <c r="I21" i="42"/>
  <c r="I14" i="42"/>
  <c r="I9" i="42"/>
  <c r="I16" i="42"/>
  <c r="I23" i="42"/>
  <c r="I8" i="42"/>
  <c r="I10" i="42"/>
  <c r="I11" i="42"/>
  <c r="I12" i="42"/>
  <c r="I13" i="42"/>
  <c r="I15" i="42"/>
  <c r="I17" i="42"/>
  <c r="I18" i="42"/>
  <c r="I19" i="42"/>
  <c r="I20" i="42"/>
  <c r="I22" i="42"/>
  <c r="I24" i="42"/>
  <c r="I25" i="42"/>
  <c r="I27" i="42"/>
  <c r="I28" i="42"/>
  <c r="I29" i="42"/>
  <c r="I30" i="42"/>
  <c r="I31" i="42"/>
  <c r="I32" i="42"/>
  <c r="I33" i="42"/>
  <c r="I34" i="42"/>
  <c r="I35" i="42"/>
  <c r="I36" i="42"/>
  <c r="I37" i="42"/>
  <c r="I38" i="42"/>
  <c r="I32" i="43"/>
  <c r="I25" i="43"/>
  <c r="I18" i="43"/>
  <c r="I8" i="43"/>
  <c r="I9" i="43"/>
  <c r="I10" i="43"/>
  <c r="I11" i="43"/>
  <c r="I12" i="43"/>
  <c r="I13" i="43"/>
  <c r="I14" i="43"/>
  <c r="I15" i="43"/>
  <c r="I16" i="43"/>
  <c r="I17" i="43"/>
  <c r="I19" i="43"/>
  <c r="I20" i="43"/>
  <c r="I21" i="43"/>
  <c r="I22" i="43"/>
  <c r="I23" i="43"/>
  <c r="I24" i="43"/>
  <c r="I26" i="43"/>
  <c r="I27" i="43"/>
  <c r="I28" i="43"/>
  <c r="I29" i="43"/>
  <c r="I30" i="43"/>
  <c r="I31" i="43"/>
  <c r="I33" i="43"/>
  <c r="I34" i="43"/>
  <c r="I35" i="43"/>
  <c r="I37" i="43"/>
  <c r="I38" i="43"/>
  <c r="I35" i="45"/>
  <c r="I36" i="45"/>
  <c r="I29" i="45"/>
  <c r="I21" i="45"/>
  <c r="I22" i="45"/>
  <c r="I8" i="45"/>
  <c r="I14" i="45"/>
  <c r="I15" i="45"/>
  <c r="I9" i="45"/>
  <c r="I10" i="45"/>
  <c r="I16" i="45"/>
  <c r="I17" i="45"/>
  <c r="I23" i="45"/>
  <c r="I24" i="45"/>
  <c r="I30" i="45"/>
  <c r="I31" i="45"/>
  <c r="I37" i="45"/>
  <c r="I38" i="45"/>
  <c r="I11" i="45"/>
  <c r="I12" i="45"/>
  <c r="I13" i="45"/>
  <c r="I18" i="45"/>
  <c r="I19" i="45"/>
  <c r="I20" i="45"/>
  <c r="I25" i="45"/>
  <c r="I26" i="45"/>
  <c r="I27" i="45"/>
  <c r="I32" i="45"/>
  <c r="I33" i="45"/>
  <c r="I34" i="45"/>
  <c r="I25" i="46"/>
  <c r="I26" i="46"/>
  <c r="I32" i="46"/>
  <c r="I33" i="46"/>
  <c r="I18" i="46"/>
  <c r="I19" i="46"/>
  <c r="I11" i="46"/>
  <c r="I12" i="46"/>
  <c r="I13" i="46"/>
  <c r="I14" i="46"/>
  <c r="I20" i="46"/>
  <c r="I21" i="46"/>
  <c r="I27" i="46"/>
  <c r="I28" i="46"/>
  <c r="I34" i="46"/>
  <c r="I35" i="46"/>
  <c r="I8" i="46"/>
  <c r="I9" i="46"/>
  <c r="I10" i="46"/>
  <c r="I15" i="46"/>
  <c r="I16" i="46"/>
  <c r="I17" i="46"/>
  <c r="I22" i="46"/>
  <c r="I23" i="46"/>
  <c r="I24" i="46"/>
  <c r="I29" i="46"/>
  <c r="I30" i="46"/>
  <c r="I31" i="46"/>
  <c r="I36" i="46"/>
  <c r="I37" i="46"/>
  <c r="I37" i="47"/>
  <c r="I38" i="47"/>
  <c r="I30" i="47"/>
  <c r="I31" i="47"/>
  <c r="I23" i="47"/>
  <c r="I24" i="47"/>
  <c r="I17" i="47"/>
  <c r="I9" i="47"/>
  <c r="I10" i="47"/>
  <c r="I11" i="47"/>
  <c r="I12" i="47"/>
  <c r="I18" i="47"/>
  <c r="I19" i="47"/>
  <c r="I26" i="47"/>
  <c r="I27" i="47"/>
  <c r="I32" i="47"/>
  <c r="I33" i="47"/>
  <c r="I8" i="47"/>
  <c r="I13" i="47"/>
  <c r="I14" i="47"/>
  <c r="I15" i="47"/>
  <c r="I20" i="47"/>
  <c r="I21" i="47"/>
  <c r="I22" i="47"/>
  <c r="I25" i="47"/>
  <c r="I28" i="47"/>
  <c r="I29" i="47"/>
  <c r="I34" i="47"/>
  <c r="I35" i="47"/>
  <c r="I36" i="47"/>
  <c r="I34" i="48"/>
  <c r="I35" i="48"/>
  <c r="I27" i="48"/>
  <c r="I28" i="48"/>
  <c r="I20" i="48"/>
  <c r="I21" i="48"/>
  <c r="I13" i="48"/>
  <c r="I14" i="48"/>
  <c r="I8" i="48"/>
  <c r="I9" i="48"/>
  <c r="I15" i="48"/>
  <c r="I16" i="48"/>
  <c r="I22" i="48"/>
  <c r="I23" i="48"/>
  <c r="I29" i="48"/>
  <c r="I30" i="48"/>
  <c r="I10" i="48"/>
  <c r="I11" i="48"/>
  <c r="I12" i="48"/>
  <c r="I17" i="48"/>
  <c r="I18" i="48"/>
  <c r="I19" i="48"/>
  <c r="I24" i="48"/>
  <c r="I25" i="48"/>
  <c r="I26" i="48"/>
  <c r="I31" i="48"/>
  <c r="I32" i="48"/>
  <c r="I33" i="48"/>
  <c r="I36" i="48"/>
  <c r="I37" i="48"/>
  <c r="I32" i="49"/>
  <c r="I33" i="49"/>
  <c r="I25" i="49"/>
  <c r="I26" i="49"/>
  <c r="I18" i="49"/>
  <c r="I19" i="49"/>
  <c r="I11" i="49"/>
  <c r="I12" i="49"/>
  <c r="I13" i="49"/>
  <c r="I14" i="49"/>
  <c r="I8" i="49"/>
  <c r="I9" i="49"/>
  <c r="I20" i="49"/>
  <c r="I21" i="49"/>
  <c r="I27" i="49"/>
  <c r="I28" i="49"/>
  <c r="I34" i="49"/>
  <c r="I35" i="49"/>
  <c r="I10" i="49"/>
  <c r="I15" i="49"/>
  <c r="I16" i="49"/>
  <c r="I17" i="49"/>
  <c r="I22" i="49"/>
  <c r="I23" i="49"/>
  <c r="I24" i="49"/>
  <c r="I29" i="49"/>
  <c r="I30" i="49"/>
  <c r="I31" i="49"/>
  <c r="I36" i="49"/>
  <c r="I37" i="49"/>
  <c r="I38" i="49"/>
  <c r="I12" i="40"/>
  <c r="I19" i="40"/>
  <c r="I26" i="40"/>
  <c r="I33" i="40"/>
  <c r="I15" i="40"/>
  <c r="I21" i="40"/>
  <c r="I28" i="40"/>
  <c r="I35" i="40"/>
  <c r="I8" i="40"/>
  <c r="I9" i="40"/>
  <c r="I10" i="40"/>
  <c r="I11" i="40"/>
  <c r="I13" i="40"/>
  <c r="I14" i="40"/>
  <c r="I16" i="40"/>
  <c r="I17" i="40"/>
  <c r="I18" i="40"/>
  <c r="I20" i="40"/>
  <c r="I22" i="40"/>
  <c r="I23" i="40"/>
  <c r="I24" i="40"/>
  <c r="I25" i="40"/>
  <c r="I27" i="40"/>
  <c r="I29" i="40"/>
  <c r="I30" i="40"/>
  <c r="I31" i="40"/>
  <c r="I32" i="40"/>
  <c r="I34" i="40"/>
  <c r="I36" i="40"/>
  <c r="I37" i="40"/>
  <c r="I38" i="40"/>
  <c r="J8" i="45"/>
  <c r="K8" i="45" s="1"/>
  <c r="J9" i="45"/>
  <c r="K9" i="45" s="1"/>
  <c r="J10" i="45"/>
  <c r="K10" i="45" s="1"/>
  <c r="J11" i="45"/>
  <c r="K11" i="45" s="1"/>
  <c r="J12" i="45"/>
  <c r="K12" i="45" s="1"/>
  <c r="J13" i="45"/>
  <c r="K13" i="45" s="1"/>
  <c r="J14" i="45"/>
  <c r="K14" i="45" s="1"/>
  <c r="J15" i="45"/>
  <c r="K15" i="45" s="1"/>
  <c r="J16" i="45"/>
  <c r="K16" i="45" s="1"/>
  <c r="J17" i="45"/>
  <c r="K17" i="45" s="1"/>
  <c r="J18" i="45"/>
  <c r="K18" i="45" s="1"/>
  <c r="J19" i="45"/>
  <c r="K19" i="45" s="1"/>
  <c r="J20" i="45"/>
  <c r="K20" i="45" s="1"/>
  <c r="J21" i="45"/>
  <c r="K21" i="45" s="1"/>
  <c r="J22" i="45"/>
  <c r="K22" i="45" s="1"/>
  <c r="J23" i="45"/>
  <c r="K23" i="45" s="1"/>
  <c r="J24" i="45"/>
  <c r="K24" i="45" s="1"/>
  <c r="J25" i="45"/>
  <c r="K25" i="45" s="1"/>
  <c r="J26" i="45"/>
  <c r="K26" i="45" s="1"/>
  <c r="J27" i="45"/>
  <c r="K27" i="45" s="1"/>
  <c r="J28" i="45"/>
  <c r="K28" i="45" s="1"/>
  <c r="J29" i="45"/>
  <c r="K29" i="45" s="1"/>
  <c r="J30" i="45"/>
  <c r="K30" i="45" s="1"/>
  <c r="J31" i="45"/>
  <c r="K31" i="45" s="1"/>
  <c r="J32" i="45"/>
  <c r="K32" i="45" s="1"/>
  <c r="J33" i="45"/>
  <c r="K33" i="45" s="1"/>
  <c r="J34" i="45"/>
  <c r="K34" i="45" s="1"/>
  <c r="J35" i="45"/>
  <c r="K35" i="45" s="1"/>
  <c r="J36" i="45"/>
  <c r="K36" i="45" s="1"/>
  <c r="J37" i="45"/>
  <c r="K37" i="45" s="1"/>
  <c r="J38" i="45"/>
  <c r="K38" i="45" s="1"/>
  <c r="J8" i="46"/>
  <c r="K8" i="46" s="1"/>
  <c r="J9" i="46"/>
  <c r="K9" i="46" s="1"/>
  <c r="J10" i="46"/>
  <c r="K10" i="46"/>
  <c r="J11" i="46"/>
  <c r="K11" i="46" s="1"/>
  <c r="J12" i="46"/>
  <c r="K12" i="46" s="1"/>
  <c r="J13" i="46"/>
  <c r="K13" i="46" s="1"/>
  <c r="J14" i="46"/>
  <c r="K14" i="46" s="1"/>
  <c r="J15" i="46"/>
  <c r="K15" i="46" s="1"/>
  <c r="J16" i="46"/>
  <c r="K16" i="46" s="1"/>
  <c r="J17" i="46"/>
  <c r="K17" i="46" s="1"/>
  <c r="J18" i="46"/>
  <c r="K18" i="46" s="1"/>
  <c r="J19" i="46"/>
  <c r="K19" i="46" s="1"/>
  <c r="J20" i="46"/>
  <c r="K20" i="46" s="1"/>
  <c r="J21" i="46"/>
  <c r="K21" i="46" s="1"/>
  <c r="J22" i="46"/>
  <c r="K22" i="46" s="1"/>
  <c r="J23" i="46"/>
  <c r="K23" i="46" s="1"/>
  <c r="J24" i="46"/>
  <c r="K24" i="46" s="1"/>
  <c r="J25" i="46"/>
  <c r="K25" i="46" s="1"/>
  <c r="J26" i="46"/>
  <c r="K26" i="46" s="1"/>
  <c r="J27" i="46"/>
  <c r="K27" i="46" s="1"/>
  <c r="J28" i="46"/>
  <c r="K28" i="46" s="1"/>
  <c r="J29" i="46"/>
  <c r="K29" i="46" s="1"/>
  <c r="J30" i="46"/>
  <c r="K30" i="46" s="1"/>
  <c r="J31" i="46"/>
  <c r="K31" i="46" s="1"/>
  <c r="J32" i="46"/>
  <c r="K32" i="46" s="1"/>
  <c r="J33" i="46"/>
  <c r="K33" i="46" s="1"/>
  <c r="J34" i="46"/>
  <c r="K34" i="46" s="1"/>
  <c r="J35" i="46"/>
  <c r="K35" i="46" s="1"/>
  <c r="J36" i="46"/>
  <c r="K36" i="46" s="1"/>
  <c r="J37" i="46"/>
  <c r="K37" i="46" s="1"/>
  <c r="J8" i="47"/>
  <c r="K8" i="47" s="1"/>
  <c r="J9" i="47"/>
  <c r="K9" i="47" s="1"/>
  <c r="J10" i="47"/>
  <c r="K10" i="47" s="1"/>
  <c r="J11" i="47"/>
  <c r="K11" i="47" s="1"/>
  <c r="J12" i="47"/>
  <c r="K12" i="47" s="1"/>
  <c r="J13" i="47"/>
  <c r="K13" i="47" s="1"/>
  <c r="J14" i="47"/>
  <c r="K14" i="47" s="1"/>
  <c r="J15" i="47"/>
  <c r="K15" i="47" s="1"/>
  <c r="J16" i="47"/>
  <c r="K16" i="47" s="1"/>
  <c r="J17" i="47"/>
  <c r="K17" i="47" s="1"/>
  <c r="J18" i="47"/>
  <c r="K18" i="47" s="1"/>
  <c r="J19" i="47"/>
  <c r="K19" i="47" s="1"/>
  <c r="J20" i="47"/>
  <c r="K20" i="47" s="1"/>
  <c r="J21" i="47"/>
  <c r="K21" i="47" s="1"/>
  <c r="J22" i="47"/>
  <c r="K22" i="47" s="1"/>
  <c r="J23" i="47"/>
  <c r="K23" i="47" s="1"/>
  <c r="J24" i="47"/>
  <c r="K24" i="47" s="1"/>
  <c r="J25" i="47"/>
  <c r="K25" i="47" s="1"/>
  <c r="J26" i="47"/>
  <c r="K26" i="47" s="1"/>
  <c r="J27" i="47"/>
  <c r="K27" i="47" s="1"/>
  <c r="J28" i="47"/>
  <c r="K28" i="47" s="1"/>
  <c r="J29" i="47"/>
  <c r="K29" i="47" s="1"/>
  <c r="J30" i="47"/>
  <c r="K30" i="47" s="1"/>
  <c r="J31" i="47"/>
  <c r="K31" i="47" s="1"/>
  <c r="J32" i="47"/>
  <c r="K32" i="47" s="1"/>
  <c r="J33" i="47"/>
  <c r="K33" i="47" s="1"/>
  <c r="J34" i="47"/>
  <c r="K34" i="47" s="1"/>
  <c r="J35" i="47"/>
  <c r="K35" i="47" s="1"/>
  <c r="J36" i="47"/>
  <c r="K36" i="47" s="1"/>
  <c r="J37" i="47"/>
  <c r="K37" i="47" s="1"/>
  <c r="J38" i="47"/>
  <c r="K38" i="47"/>
  <c r="J8" i="48"/>
  <c r="K8" i="48" s="1"/>
  <c r="J9" i="48"/>
  <c r="K9" i="48" s="1"/>
  <c r="J10" i="48"/>
  <c r="K10" i="48" s="1"/>
  <c r="J11" i="48"/>
  <c r="K11" i="48" s="1"/>
  <c r="J12" i="48"/>
  <c r="K12" i="48" s="1"/>
  <c r="J13" i="48"/>
  <c r="K13" i="48" s="1"/>
  <c r="J14" i="48"/>
  <c r="K14" i="48" s="1"/>
  <c r="J15" i="48"/>
  <c r="K15" i="48" s="1"/>
  <c r="J16" i="48"/>
  <c r="K16" i="48" s="1"/>
  <c r="J17" i="48"/>
  <c r="K17" i="48" s="1"/>
  <c r="J18" i="48"/>
  <c r="K18" i="48" s="1"/>
  <c r="J19" i="48"/>
  <c r="K19" i="48" s="1"/>
  <c r="J20" i="48"/>
  <c r="K20" i="48" s="1"/>
  <c r="J21" i="48"/>
  <c r="K21" i="48" s="1"/>
  <c r="J22" i="48"/>
  <c r="K22" i="48" s="1"/>
  <c r="J23" i="48"/>
  <c r="K23" i="48" s="1"/>
  <c r="J24" i="48"/>
  <c r="K24" i="48" s="1"/>
  <c r="J25" i="48"/>
  <c r="K25" i="48" s="1"/>
  <c r="J26" i="48"/>
  <c r="K26" i="48" s="1"/>
  <c r="J27" i="48"/>
  <c r="K27" i="48" s="1"/>
  <c r="J28" i="48"/>
  <c r="K28" i="48" s="1"/>
  <c r="J29" i="48"/>
  <c r="K29" i="48" s="1"/>
  <c r="J30" i="48"/>
  <c r="K30" i="48"/>
  <c r="J31" i="48"/>
  <c r="K31" i="48" s="1"/>
  <c r="J32" i="48"/>
  <c r="K32" i="48" s="1"/>
  <c r="J33" i="48"/>
  <c r="K33" i="48" s="1"/>
  <c r="J34" i="48"/>
  <c r="K34" i="48" s="1"/>
  <c r="J35" i="48"/>
  <c r="K35" i="48" s="1"/>
  <c r="J36" i="48"/>
  <c r="K36" i="48" s="1"/>
  <c r="J37" i="48"/>
  <c r="K37" i="48" s="1"/>
  <c r="J11" i="49"/>
  <c r="K11" i="49" s="1"/>
  <c r="J12" i="49"/>
  <c r="K12" i="49"/>
  <c r="J13" i="49"/>
  <c r="K13" i="49" s="1"/>
  <c r="J14" i="49"/>
  <c r="K14" i="49" s="1"/>
  <c r="J15" i="49"/>
  <c r="K15" i="49" s="1"/>
  <c r="J16" i="49"/>
  <c r="K16" i="49" s="1"/>
  <c r="J17" i="49"/>
  <c r="K17" i="49" s="1"/>
  <c r="J18" i="49"/>
  <c r="K18" i="49" s="1"/>
  <c r="J19" i="49"/>
  <c r="K19" i="49" s="1"/>
  <c r="J20" i="49"/>
  <c r="K20" i="49" s="1"/>
  <c r="J21" i="49"/>
  <c r="K21" i="49" s="1"/>
  <c r="J22" i="49"/>
  <c r="K22" i="49" s="1"/>
  <c r="J23" i="49"/>
  <c r="K23" i="49" s="1"/>
  <c r="J24" i="49"/>
  <c r="K24" i="49" s="1"/>
  <c r="J25" i="49"/>
  <c r="K25" i="49" s="1"/>
  <c r="J26" i="49"/>
  <c r="K26" i="49" s="1"/>
  <c r="J27" i="49"/>
  <c r="K27" i="49" s="1"/>
  <c r="J28" i="49"/>
  <c r="K28" i="49" s="1"/>
  <c r="J29" i="49"/>
  <c r="K29" i="49" s="1"/>
  <c r="J30" i="49"/>
  <c r="K30" i="49" s="1"/>
  <c r="J31" i="49"/>
  <c r="K31" i="49" s="1"/>
  <c r="J32" i="49"/>
  <c r="K32" i="49" s="1"/>
  <c r="J33" i="49"/>
  <c r="K33" i="49" s="1"/>
  <c r="J34" i="49"/>
  <c r="K34" i="49" s="1"/>
  <c r="J35" i="49"/>
  <c r="K35" i="49" s="1"/>
  <c r="J36" i="49"/>
  <c r="K36" i="49" s="1"/>
  <c r="J37" i="49"/>
  <c r="K37" i="49" s="1"/>
  <c r="J38" i="49"/>
  <c r="K38" i="49" s="1"/>
  <c r="E38" i="25"/>
  <c r="B38" i="25"/>
  <c r="E37" i="25"/>
  <c r="B37" i="25"/>
  <c r="B36" i="25"/>
  <c r="E35" i="25"/>
  <c r="B35" i="25"/>
  <c r="B34" i="25"/>
  <c r="E33" i="25"/>
  <c r="B33" i="25"/>
  <c r="B32" i="25"/>
  <c r="E31" i="25"/>
  <c r="B31" i="25"/>
  <c r="B30" i="25"/>
  <c r="E29" i="25"/>
  <c r="B29" i="25"/>
  <c r="E28" i="25"/>
  <c r="B28" i="25"/>
  <c r="E27" i="25"/>
  <c r="B27" i="25"/>
  <c r="B26" i="25"/>
  <c r="E25" i="25"/>
  <c r="B25" i="25"/>
  <c r="E24" i="25"/>
  <c r="B24" i="25"/>
  <c r="E23" i="25"/>
  <c r="B23" i="25"/>
  <c r="E22" i="25"/>
  <c r="B22" i="25"/>
  <c r="B21" i="25"/>
  <c r="E20" i="25"/>
  <c r="B20" i="25"/>
  <c r="E19" i="25"/>
  <c r="B19" i="25"/>
  <c r="E18" i="25"/>
  <c r="B18" i="25"/>
  <c r="E17" i="25"/>
  <c r="B17" i="25"/>
  <c r="B16" i="25"/>
  <c r="E15" i="25"/>
  <c r="B15" i="25"/>
  <c r="B14" i="25"/>
  <c r="E13" i="25"/>
  <c r="B13" i="25"/>
  <c r="E12" i="25"/>
  <c r="B12" i="25"/>
  <c r="E11" i="25"/>
  <c r="B11" i="25"/>
  <c r="B10" i="25"/>
  <c r="E9" i="25"/>
  <c r="B9" i="25"/>
  <c r="B8" i="25"/>
  <c r="E7" i="25"/>
  <c r="B7" i="25"/>
  <c r="B6" i="25"/>
  <c r="E5" i="25"/>
  <c r="B5" i="25"/>
  <c r="E4" i="25"/>
  <c r="B4" i="25"/>
  <c r="E38" i="24"/>
  <c r="B38" i="24"/>
  <c r="E37" i="24"/>
  <c r="B37" i="24"/>
  <c r="B36" i="24"/>
  <c r="E35" i="24"/>
  <c r="B35" i="24"/>
  <c r="B34" i="24"/>
  <c r="E33" i="24"/>
  <c r="B33" i="24"/>
  <c r="B32" i="24"/>
  <c r="E31" i="24"/>
  <c r="B31" i="24"/>
  <c r="B30" i="24"/>
  <c r="E29" i="24"/>
  <c r="B29" i="24"/>
  <c r="E28" i="24"/>
  <c r="B28" i="24"/>
  <c r="E27" i="24"/>
  <c r="B27" i="24"/>
  <c r="B26" i="24"/>
  <c r="E25" i="24"/>
  <c r="B25" i="24"/>
  <c r="E24" i="24"/>
  <c r="B24" i="24"/>
  <c r="E23" i="24"/>
  <c r="B23" i="24"/>
  <c r="E22" i="24"/>
  <c r="B22" i="24"/>
  <c r="B21" i="24"/>
  <c r="E20" i="24"/>
  <c r="B20" i="24"/>
  <c r="E19" i="24"/>
  <c r="B19" i="24"/>
  <c r="E18" i="24"/>
  <c r="B18" i="24"/>
  <c r="E17" i="24"/>
  <c r="B17" i="24"/>
  <c r="B16" i="24"/>
  <c r="E15" i="24"/>
  <c r="B15" i="24"/>
  <c r="B14" i="24"/>
  <c r="E13" i="24"/>
  <c r="B13" i="24"/>
  <c r="E12" i="24"/>
  <c r="B12" i="24"/>
  <c r="E11" i="24"/>
  <c r="B11" i="24"/>
  <c r="B10" i="24"/>
  <c r="E9" i="24"/>
  <c r="B9" i="24"/>
  <c r="B8" i="24"/>
  <c r="E7" i="24"/>
  <c r="B7" i="24"/>
  <c r="B6" i="24"/>
  <c r="E5" i="24"/>
  <c r="B5" i="24"/>
  <c r="E4" i="24"/>
  <c r="B4" i="24"/>
  <c r="E38" i="23"/>
  <c r="B38" i="23"/>
  <c r="E37" i="23"/>
  <c r="B37" i="23"/>
  <c r="B36" i="23"/>
  <c r="E35" i="23"/>
  <c r="B35" i="23"/>
  <c r="B34" i="23"/>
  <c r="E33" i="23"/>
  <c r="B33" i="23"/>
  <c r="B32" i="23"/>
  <c r="E31" i="23"/>
  <c r="B31" i="23"/>
  <c r="B30" i="23"/>
  <c r="E29" i="23"/>
  <c r="B29" i="23"/>
  <c r="E28" i="23"/>
  <c r="B28" i="23"/>
  <c r="E27" i="23"/>
  <c r="B27" i="23"/>
  <c r="B26" i="23"/>
  <c r="E25" i="23"/>
  <c r="B25" i="23"/>
  <c r="E24" i="23"/>
  <c r="B24" i="23"/>
  <c r="E23" i="23"/>
  <c r="B23" i="23"/>
  <c r="E22" i="23"/>
  <c r="B22" i="23"/>
  <c r="B21" i="23"/>
  <c r="E20" i="23"/>
  <c r="B20" i="23"/>
  <c r="E19" i="23"/>
  <c r="B19" i="23"/>
  <c r="E18" i="23"/>
  <c r="B18" i="23"/>
  <c r="E17" i="23"/>
  <c r="B17" i="23"/>
  <c r="B16" i="23"/>
  <c r="E15" i="23"/>
  <c r="B15" i="23"/>
  <c r="B14" i="23"/>
  <c r="E13" i="23"/>
  <c r="B13" i="23"/>
  <c r="E12" i="23"/>
  <c r="B12" i="23"/>
  <c r="E11" i="23"/>
  <c r="B11" i="23"/>
  <c r="B10" i="23"/>
  <c r="E9" i="23"/>
  <c r="B9" i="23"/>
  <c r="B8" i="23"/>
  <c r="E7" i="23"/>
  <c r="B7" i="23"/>
  <c r="B6" i="23"/>
  <c r="E5" i="23"/>
  <c r="B5" i="23"/>
  <c r="E4" i="23"/>
  <c r="B4" i="23"/>
  <c r="B38" i="2"/>
  <c r="B38" i="4"/>
  <c r="B38" i="5"/>
  <c r="B38" i="6"/>
  <c r="B38" i="7"/>
  <c r="E38" i="22"/>
  <c r="B38" i="22"/>
  <c r="E37" i="22"/>
  <c r="B37" i="22"/>
  <c r="B36" i="22"/>
  <c r="E38" i="21"/>
  <c r="B38" i="21"/>
  <c r="E37" i="21"/>
  <c r="B37" i="21"/>
  <c r="B36" i="21"/>
  <c r="E38" i="7"/>
  <c r="E37" i="7"/>
  <c r="B37" i="7"/>
  <c r="B36" i="7"/>
  <c r="E38" i="6"/>
  <c r="E37" i="6"/>
  <c r="B37" i="6"/>
  <c r="B36" i="6"/>
  <c r="E38" i="5"/>
  <c r="E37" i="5"/>
  <c r="B37" i="5"/>
  <c r="B36" i="5"/>
  <c r="E38" i="4"/>
  <c r="E37" i="4"/>
  <c r="B37" i="4"/>
  <c r="B36" i="4"/>
  <c r="B36" i="2"/>
  <c r="B37" i="2"/>
  <c r="E38" i="2"/>
  <c r="E37" i="2"/>
  <c r="E37" i="1"/>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18" i="2"/>
  <c r="B19" i="2"/>
  <c r="B20" i="2"/>
  <c r="B35" i="2"/>
  <c r="B34" i="2"/>
  <c r="B33" i="2"/>
  <c r="B32" i="2"/>
  <c r="B31" i="2"/>
  <c r="B30" i="2"/>
  <c r="B29" i="2"/>
  <c r="B28" i="2"/>
  <c r="B27" i="2"/>
  <c r="B26" i="2"/>
  <c r="B25" i="2"/>
  <c r="B24" i="2"/>
  <c r="B23" i="2"/>
  <c r="B22" i="2"/>
  <c r="B21" i="2"/>
  <c r="B17" i="2"/>
  <c r="B16" i="2"/>
  <c r="B15" i="2"/>
  <c r="B14" i="2"/>
  <c r="B13" i="2"/>
  <c r="B12" i="2"/>
  <c r="B11" i="2"/>
  <c r="E35" i="22"/>
  <c r="E33" i="22"/>
  <c r="E31" i="22"/>
  <c r="E29" i="22"/>
  <c r="E28" i="22"/>
  <c r="E27" i="22"/>
  <c r="E25" i="22"/>
  <c r="E24" i="22"/>
  <c r="E23" i="22"/>
  <c r="E22" i="22"/>
  <c r="E20" i="22"/>
  <c r="E19" i="22"/>
  <c r="E18" i="22"/>
  <c r="E17" i="22"/>
  <c r="E15" i="22"/>
  <c r="E13" i="22"/>
  <c r="E12" i="22"/>
  <c r="E11" i="22"/>
  <c r="E9" i="22"/>
  <c r="E7" i="22"/>
  <c r="E5" i="22"/>
  <c r="E4" i="22"/>
  <c r="E35" i="21"/>
  <c r="E33" i="21"/>
  <c r="E31" i="21"/>
  <c r="E29" i="21"/>
  <c r="E28" i="21"/>
  <c r="E27" i="21"/>
  <c r="E25" i="21"/>
  <c r="E24" i="21"/>
  <c r="E23" i="21"/>
  <c r="E22" i="21"/>
  <c r="E20" i="21"/>
  <c r="E19" i="21"/>
  <c r="E18" i="21"/>
  <c r="E17" i="21"/>
  <c r="E15" i="21"/>
  <c r="E13" i="21"/>
  <c r="E12" i="21"/>
  <c r="E11" i="21"/>
  <c r="E9" i="21"/>
  <c r="E7" i="21"/>
  <c r="E5" i="21"/>
  <c r="E4" i="21"/>
  <c r="E35" i="7"/>
  <c r="E33" i="7"/>
  <c r="E31" i="7"/>
  <c r="E29" i="7"/>
  <c r="E28" i="7"/>
  <c r="E27" i="7"/>
  <c r="E25" i="7"/>
  <c r="E24" i="7"/>
  <c r="E23" i="7"/>
  <c r="E22" i="7"/>
  <c r="E20" i="7"/>
  <c r="E19" i="7"/>
  <c r="E18" i="7"/>
  <c r="E17" i="7"/>
  <c r="E15" i="7"/>
  <c r="E13" i="7"/>
  <c r="E12" i="7"/>
  <c r="E11" i="7"/>
  <c r="E9" i="7"/>
  <c r="E7" i="7"/>
  <c r="E5" i="7"/>
  <c r="E4" i="7"/>
  <c r="E35" i="6"/>
  <c r="E33" i="6"/>
  <c r="E31" i="6"/>
  <c r="E29" i="6"/>
  <c r="E28" i="6"/>
  <c r="E27" i="6"/>
  <c r="E25" i="6"/>
  <c r="E24" i="6"/>
  <c r="E23" i="6"/>
  <c r="E22" i="6"/>
  <c r="E20" i="6"/>
  <c r="E19" i="6"/>
  <c r="E18" i="6"/>
  <c r="E17" i="6"/>
  <c r="E15" i="6"/>
  <c r="E13" i="6"/>
  <c r="E12" i="6"/>
  <c r="E11" i="6"/>
  <c r="E9" i="6"/>
  <c r="E7" i="6"/>
  <c r="E5" i="6"/>
  <c r="E4" i="6"/>
  <c r="E35" i="5"/>
  <c r="E33" i="5"/>
  <c r="E31" i="5"/>
  <c r="E29" i="5"/>
  <c r="E28" i="5"/>
  <c r="E27" i="5"/>
  <c r="E25" i="5"/>
  <c r="E24" i="5"/>
  <c r="E23" i="5"/>
  <c r="E22" i="5"/>
  <c r="E20" i="5"/>
  <c r="E19" i="5"/>
  <c r="E18" i="5"/>
  <c r="E17" i="5"/>
  <c r="E15" i="5"/>
  <c r="E13" i="5"/>
  <c r="E12" i="5"/>
  <c r="E11" i="5"/>
  <c r="E9" i="5"/>
  <c r="E7" i="5"/>
  <c r="E5" i="5"/>
  <c r="E4" i="5"/>
  <c r="E35" i="4"/>
  <c r="E33" i="4"/>
  <c r="E31" i="4"/>
  <c r="E29" i="4"/>
  <c r="E28" i="4"/>
  <c r="E27" i="4"/>
  <c r="E25" i="4"/>
  <c r="E24" i="4"/>
  <c r="E23" i="4"/>
  <c r="E22" i="4"/>
  <c r="E20" i="4"/>
  <c r="E19" i="4"/>
  <c r="E18" i="4"/>
  <c r="E17" i="4"/>
  <c r="E15" i="4"/>
  <c r="E13" i="4"/>
  <c r="E12" i="4"/>
  <c r="E11" i="4"/>
  <c r="E9" i="4"/>
  <c r="E7" i="4"/>
  <c r="E5" i="4"/>
  <c r="E4" i="4"/>
  <c r="E35" i="2"/>
  <c r="E33" i="2"/>
  <c r="E31" i="2"/>
  <c r="E29" i="2"/>
  <c r="E28" i="2"/>
  <c r="E27" i="2"/>
  <c r="E25" i="2"/>
  <c r="E24" i="2"/>
  <c r="E23" i="2"/>
  <c r="E22" i="2"/>
  <c r="E20" i="2"/>
  <c r="E19" i="2"/>
  <c r="E18" i="2"/>
  <c r="E17" i="2"/>
  <c r="E15" i="2"/>
  <c r="E13" i="2"/>
  <c r="E12" i="2"/>
  <c r="E11" i="2"/>
  <c r="E9" i="2"/>
  <c r="E7" i="2"/>
  <c r="E5" i="2"/>
  <c r="E4" i="2"/>
  <c r="E17" i="1"/>
  <c r="E18" i="1"/>
  <c r="E19" i="1"/>
  <c r="E20" i="1"/>
  <c r="E22" i="1"/>
  <c r="E23" i="1"/>
  <c r="E24" i="1"/>
  <c r="E25" i="1"/>
  <c r="E27" i="1"/>
  <c r="E28" i="1"/>
  <c r="E29" i="1"/>
  <c r="E31" i="1"/>
  <c r="E33" i="1"/>
  <c r="E35" i="1"/>
  <c r="E38" i="1"/>
  <c r="E4" i="1"/>
  <c r="E5" i="1"/>
  <c r="E7" i="1"/>
  <c r="E9" i="1"/>
  <c r="E11" i="1"/>
  <c r="E12" i="1"/>
  <c r="E13" i="1"/>
  <c r="E15" i="1"/>
  <c r="E40" i="1"/>
  <c r="F2" i="1" s="1"/>
  <c r="D6" i="3" s="1"/>
  <c r="F39" i="24" l="1"/>
  <c r="C40" i="24" s="1"/>
  <c r="C2" i="24" s="1"/>
  <c r="C6" i="44"/>
  <c r="E40" i="7"/>
  <c r="F2" i="7" s="1"/>
  <c r="D11" i="3" s="1"/>
  <c r="C6" i="47"/>
  <c r="F39" i="21"/>
  <c r="C40" i="21" s="1"/>
  <c r="C2" i="21" s="1"/>
  <c r="C15" i="3" s="1"/>
  <c r="C6" i="48"/>
  <c r="E40" i="23"/>
  <c r="F2" i="23" s="1"/>
  <c r="D12" i="3" s="1"/>
  <c r="D6" i="49"/>
  <c r="C13" i="3"/>
  <c r="F39" i="23"/>
  <c r="C40" i="23" s="1"/>
  <c r="C2" i="23" s="1"/>
  <c r="F39" i="22"/>
  <c r="C40" i="22" s="1"/>
  <c r="C2" i="22" s="1"/>
  <c r="E40" i="21"/>
  <c r="F2" i="21" s="1"/>
  <c r="D15" i="3" s="1"/>
  <c r="F15" i="3" s="1"/>
  <c r="E40" i="6"/>
  <c r="F2" i="6" s="1"/>
  <c r="D10" i="3" s="1"/>
  <c r="E40" i="4"/>
  <c r="F2" i="4" s="1"/>
  <c r="D8" i="3" s="1"/>
  <c r="E40" i="22"/>
  <c r="F2" i="22" s="1"/>
  <c r="D16" i="3" s="1"/>
  <c r="E40" i="24"/>
  <c r="F2" i="24" s="1"/>
  <c r="D13" i="3" s="1"/>
  <c r="N4" i="46" s="1"/>
  <c r="F39" i="2"/>
  <c r="C40" i="2" s="1"/>
  <c r="C2" i="2" s="1"/>
  <c r="C7" i="3" s="1"/>
  <c r="D6" i="46"/>
  <c r="C6" i="45"/>
  <c r="D6" i="43"/>
  <c r="C6" i="42"/>
  <c r="D6" i="38"/>
  <c r="E6" i="38" s="1"/>
  <c r="D6" i="41"/>
  <c r="D6" i="39"/>
  <c r="D6" i="40"/>
  <c r="E40" i="2"/>
  <c r="F2" i="2" s="1"/>
  <c r="D7" i="3" s="1"/>
  <c r="L3" i="44" s="1"/>
  <c r="E17" i="3"/>
  <c r="D2" i="39"/>
  <c r="E4" i="39" s="1"/>
  <c r="F6" i="57"/>
  <c r="C7" i="51" s="1"/>
  <c r="C42" i="51" s="1"/>
  <c r="D2" i="40"/>
  <c r="E4" i="40" s="1"/>
  <c r="D2" i="43"/>
  <c r="E4" i="43" s="1"/>
  <c r="D2" i="46"/>
  <c r="E4" i="46" s="1"/>
  <c r="D2" i="38"/>
  <c r="E4" i="38" s="1"/>
  <c r="C2" i="38"/>
  <c r="C2" i="41"/>
  <c r="C2" i="44"/>
  <c r="C2" i="49"/>
  <c r="D6" i="47"/>
  <c r="C16" i="3"/>
  <c r="D6" i="42"/>
  <c r="C3" i="40"/>
  <c r="C3" i="48"/>
  <c r="C3" i="43"/>
  <c r="C3" i="47"/>
  <c r="C3" i="39"/>
  <c r="C3" i="42"/>
  <c r="C3" i="45"/>
  <c r="C3" i="38"/>
  <c r="C3" i="41"/>
  <c r="C3" i="44"/>
  <c r="L3" i="42"/>
  <c r="C6" i="49"/>
  <c r="C6" i="41"/>
  <c r="C6" i="39"/>
  <c r="F39" i="7"/>
  <c r="C40" i="7" s="1"/>
  <c r="C2" i="7" s="1"/>
  <c r="D6" i="44"/>
  <c r="F39" i="1"/>
  <c r="C40" i="1" s="1"/>
  <c r="C2" i="1" s="1"/>
  <c r="C3" i="46"/>
  <c r="F1" i="21"/>
  <c r="D6" i="45"/>
  <c r="C6" i="40"/>
  <c r="C6" i="46"/>
  <c r="C6" i="43"/>
  <c r="C6" i="38"/>
  <c r="F39" i="25"/>
  <c r="C40" i="25" s="1"/>
  <c r="C2" i="25" s="1"/>
  <c r="F39" i="6"/>
  <c r="C40" i="6" s="1"/>
  <c r="C2" i="6" s="1"/>
  <c r="L3" i="46"/>
  <c r="L3" i="49"/>
  <c r="D6" i="48"/>
  <c r="F39" i="5"/>
  <c r="C40" i="5" s="1"/>
  <c r="C2" i="5" s="1"/>
  <c r="F39" i="4"/>
  <c r="C40" i="4" s="1"/>
  <c r="C2" i="4" s="1"/>
  <c r="C8" i="3" s="1"/>
  <c r="C2" i="48"/>
  <c r="C2" i="40"/>
  <c r="C2" i="47"/>
  <c r="A40" i="51"/>
  <c r="B40" i="51" s="1"/>
  <c r="C2" i="46"/>
  <c r="C2" i="45"/>
  <c r="C2" i="39"/>
  <c r="C2" i="43"/>
  <c r="D2" i="48"/>
  <c r="E4" i="48" s="1"/>
  <c r="D2" i="42"/>
  <c r="D2" i="44"/>
  <c r="E4" i="44" s="1"/>
  <c r="N4" i="43" l="1"/>
  <c r="F1" i="23"/>
  <c r="N4" i="39"/>
  <c r="N4" i="44"/>
  <c r="N4" i="49"/>
  <c r="N4" i="45"/>
  <c r="F13" i="3"/>
  <c r="N4" i="47"/>
  <c r="F1" i="24"/>
  <c r="N4" i="41"/>
  <c r="N4" i="42"/>
  <c r="F1" i="22"/>
  <c r="N4" i="40"/>
  <c r="F16" i="3"/>
  <c r="N4" i="48"/>
  <c r="N4" i="38"/>
  <c r="F6" i="51"/>
  <c r="I3" i="3" s="1"/>
  <c r="C12" i="3"/>
  <c r="N3" i="40" s="1"/>
  <c r="E6" i="39"/>
  <c r="E6" i="40" s="1"/>
  <c r="E6" i="41" s="1"/>
  <c r="E6" i="42" s="1"/>
  <c r="E6" i="43" s="1"/>
  <c r="E6" i="44" s="1"/>
  <c r="E6" i="45" s="1"/>
  <c r="E6" i="46" s="1"/>
  <c r="E6" i="47" s="1"/>
  <c r="E6" i="48" s="1"/>
  <c r="E6" i="49" s="1"/>
  <c r="C4" i="3" s="1"/>
  <c r="I16" i="3"/>
  <c r="L3" i="38"/>
  <c r="I6" i="3"/>
  <c r="I7" i="3" s="1"/>
  <c r="L3" i="40"/>
  <c r="L3" i="47"/>
  <c r="L3" i="48"/>
  <c r="L3" i="39"/>
  <c r="F7" i="3"/>
  <c r="L3" i="45"/>
  <c r="L3" i="43"/>
  <c r="L3" i="41"/>
  <c r="F1" i="2"/>
  <c r="C11" i="3"/>
  <c r="F1" i="7"/>
  <c r="N3" i="39"/>
  <c r="N3" i="48"/>
  <c r="N3" i="44"/>
  <c r="N3" i="45"/>
  <c r="N3" i="46"/>
  <c r="N3" i="47"/>
  <c r="F1" i="4"/>
  <c r="C9" i="3"/>
  <c r="F1" i="5"/>
  <c r="E4" i="42"/>
  <c r="F3" i="3"/>
  <c r="C10" i="3"/>
  <c r="F1" i="6"/>
  <c r="C14" i="3"/>
  <c r="F14" i="3" s="1"/>
  <c r="F1" i="25"/>
  <c r="C6" i="3"/>
  <c r="F1" i="1"/>
  <c r="F41" i="51"/>
  <c r="G41" i="51" s="1"/>
  <c r="C40" i="51"/>
  <c r="G16" i="3"/>
  <c r="F12" i="3" l="1"/>
  <c r="N3" i="41"/>
  <c r="N3" i="42"/>
  <c r="N3" i="43"/>
  <c r="N3" i="49"/>
  <c r="N3" i="38"/>
  <c r="G6" i="3"/>
  <c r="G7" i="3" s="1"/>
  <c r="L4" i="42"/>
  <c r="L4" i="43"/>
  <c r="L4" i="47"/>
  <c r="L4" i="45"/>
  <c r="L4" i="39"/>
  <c r="L4" i="48"/>
  <c r="L4" i="40"/>
  <c r="L4" i="41"/>
  <c r="L4" i="46"/>
  <c r="L4" i="38"/>
  <c r="F8" i="3"/>
  <c r="L4" i="49"/>
  <c r="L4" i="44"/>
  <c r="L6" i="39"/>
  <c r="L6" i="48"/>
  <c r="L6" i="40"/>
  <c r="F10" i="3"/>
  <c r="L6" i="42"/>
  <c r="L6" i="44"/>
  <c r="L6" i="47"/>
  <c r="L6" i="38"/>
  <c r="L6" i="43"/>
  <c r="L6" i="45"/>
  <c r="L6" i="41"/>
  <c r="L6" i="46"/>
  <c r="L6" i="49"/>
  <c r="L5" i="49"/>
  <c r="L5" i="43"/>
  <c r="F9" i="3"/>
  <c r="L5" i="44"/>
  <c r="L5" i="38"/>
  <c r="L5" i="46"/>
  <c r="L5" i="40"/>
  <c r="L5" i="41"/>
  <c r="L5" i="42"/>
  <c r="L5" i="48"/>
  <c r="L5" i="39"/>
  <c r="L5" i="45"/>
  <c r="L5" i="47"/>
  <c r="L2" i="40"/>
  <c r="F6" i="3"/>
  <c r="L2" i="41"/>
  <c r="L2" i="43"/>
  <c r="L2" i="47"/>
  <c r="L2" i="45"/>
  <c r="L2" i="44"/>
  <c r="L2" i="46"/>
  <c r="L2" i="48"/>
  <c r="L2" i="49"/>
  <c r="L2" i="39"/>
  <c r="L2" i="38"/>
  <c r="L2" i="42"/>
  <c r="N2" i="39"/>
  <c r="N2" i="48"/>
  <c r="N2" i="40"/>
  <c r="F11" i="3"/>
  <c r="N2" i="42"/>
  <c r="N2" i="44"/>
  <c r="N2" i="47"/>
  <c r="N2" i="38"/>
  <c r="N2" i="41"/>
  <c r="N2" i="43"/>
  <c r="N2" i="45"/>
  <c r="N2" i="46"/>
  <c r="N2" i="49"/>
  <c r="G12" i="3" l="1"/>
  <c r="C3" i="3"/>
  <c r="H4" i="38" s="1"/>
  <c r="B6" i="38" s="1"/>
  <c r="G2" i="48"/>
  <c r="G2" i="49"/>
  <c r="G2" i="44"/>
  <c r="G2" i="41"/>
  <c r="G2" i="42"/>
  <c r="G2" i="39"/>
  <c r="G2" i="40"/>
  <c r="G2" i="38"/>
  <c r="F18" i="3"/>
  <c r="I18" i="3" s="1"/>
  <c r="G2" i="45"/>
  <c r="G2" i="43"/>
  <c r="G2" i="47"/>
  <c r="G2" i="46"/>
  <c r="F17" i="3"/>
  <c r="H4" i="39" l="1"/>
  <c r="B6" i="39" s="1"/>
  <c r="I6" i="38"/>
  <c r="G10" i="3"/>
  <c r="G3" i="40"/>
  <c r="G3" i="47"/>
  <c r="G3" i="44"/>
  <c r="G3" i="49"/>
  <c r="G3" i="42"/>
  <c r="G3" i="43"/>
  <c r="G3" i="41"/>
  <c r="G3" i="39"/>
  <c r="G3" i="46"/>
  <c r="G3" i="48"/>
  <c r="G3" i="45"/>
  <c r="G3" i="38"/>
  <c r="F4" i="3"/>
  <c r="I4" i="3"/>
  <c r="I6" i="39" l="1"/>
  <c r="H4" i="40"/>
  <c r="B6" i="40" s="1"/>
  <c r="H4" i="41" l="1"/>
  <c r="B6" i="41" s="1"/>
  <c r="I6" i="40"/>
  <c r="H4" i="42" l="1"/>
  <c r="B6" i="42" s="1"/>
  <c r="I6" i="41"/>
  <c r="I6" i="42" l="1"/>
  <c r="H4" i="43"/>
  <c r="B6" i="43" s="1"/>
  <c r="I6" i="43" l="1"/>
  <c r="H4" i="44"/>
  <c r="B6" i="44" s="1"/>
  <c r="I6" i="44" l="1"/>
  <c r="H4" i="45"/>
  <c r="B6" i="45" s="1"/>
  <c r="I6" i="45" l="1"/>
  <c r="H4" i="46"/>
  <c r="B6" i="46" s="1"/>
  <c r="I6" i="46" l="1"/>
  <c r="H4" i="47"/>
  <c r="B6" i="47" s="1"/>
  <c r="H4" i="48" l="1"/>
  <c r="B6" i="48" s="1"/>
  <c r="I6" i="47"/>
  <c r="I6" i="48" l="1"/>
  <c r="H4" i="49"/>
  <c r="B6" i="49" s="1"/>
  <c r="I6"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00000000-0006-0000-0000-000001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00000000-0006-0000-0000-000002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00000000-0006-0000-0000-000003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00000000-0006-0000-0000-000004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00000000-0006-0000-0000-000005000000}">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00000000-0006-0000-0000-000006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00000000-0006-0000-0000-000007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00000000-0006-0000-0000-000008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9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9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9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9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9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9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9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9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A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A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A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A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A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B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B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B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B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B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C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D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D00-000008000000}">
      <text>
        <r>
          <rPr>
            <b/>
            <u/>
            <sz val="9"/>
            <color rgb="FF000000"/>
            <rFont val="Tahoma"/>
            <family val="2"/>
          </rPr>
          <t>Supervision Tip:</t>
        </r>
        <r>
          <rPr>
            <b/>
            <sz val="9"/>
            <color rgb="FF000000"/>
            <rFont val="Tahoma"/>
            <family val="2"/>
          </rPr>
          <t xml:space="preserve"> Enter the time your assigned supervision ends.</t>
        </r>
      </text>
    </comment>
    <comment ref="C5" authorId="0" shapeId="0" xr:uid="{00000000-0006-0000-0D00-000009000000}">
      <text>
        <r>
          <rPr>
            <b/>
            <u/>
            <sz val="9"/>
            <color rgb="FF000000"/>
            <rFont val="Tahoma"/>
            <family val="2"/>
          </rPr>
          <t>Transition/Break Tip:</t>
        </r>
        <r>
          <rPr>
            <b/>
            <sz val="9"/>
            <color rgb="FF000000"/>
            <rFont val="Tahoma"/>
            <family val="2"/>
          </rPr>
          <t xml:space="preserve"> Enter the time you are required to supervise for a transition or break.</t>
        </r>
        <r>
          <rPr>
            <sz val="9"/>
            <color rgb="FF000000"/>
            <rFont val="Tahoma"/>
            <family val="2"/>
          </rPr>
          <t xml:space="preserve">
</t>
        </r>
      </text>
    </comment>
    <comment ref="D5" authorId="0" shapeId="0" xr:uid="{00000000-0006-0000-0D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D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E00-000001000000}">
      <text>
        <r>
          <rPr>
            <b/>
            <sz val="14"/>
            <color indexed="81"/>
            <rFont val="Tahoma"/>
            <family val="2"/>
          </rPr>
          <t>Click on a cell below to move to the correct day.</t>
        </r>
      </text>
    </comment>
    <comment ref="D2" authorId="0" shapeId="0" xr:uid="{00000000-0006-0000-0E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E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E00-000004000000}">
      <text>
        <r>
          <rPr>
            <b/>
            <sz val="9"/>
            <color indexed="81"/>
            <rFont val="Tahoma"/>
            <family val="2"/>
          </rPr>
          <t>These are the total number of minutes worked for this specific day.</t>
        </r>
      </text>
    </comment>
    <comment ref="E6" authorId="0" shapeId="0" xr:uid="{00000000-0006-0000-0E00-000005000000}">
      <text>
        <r>
          <rPr>
            <b/>
            <sz val="12"/>
            <color indexed="81"/>
            <rFont val="Tahoma"/>
            <family val="2"/>
          </rPr>
          <t>If this cell is red AND 0.00, it needs you to input your FTE on the Hours Summary page  and have completed your timetable inputs.</t>
        </r>
        <r>
          <rPr>
            <sz val="9"/>
            <color indexed="81"/>
            <rFont val="Tahoma"/>
            <family val="2"/>
          </rPr>
          <t xml:space="preserve">
</t>
        </r>
      </text>
    </comment>
    <comment ref="C7" authorId="0" shapeId="0" xr:uid="{00000000-0006-0000-0E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E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E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E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E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F00-000001000000}">
      <text>
        <r>
          <rPr>
            <b/>
            <sz val="14"/>
            <color indexed="81"/>
            <rFont val="Tahoma"/>
            <family val="2"/>
          </rPr>
          <t>Click on a cell below to move to the correct day.</t>
        </r>
      </text>
    </comment>
    <comment ref="D2" authorId="0" shapeId="0" xr:uid="{00000000-0006-0000-0F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F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F00-000004000000}">
      <text>
        <r>
          <rPr>
            <b/>
            <sz val="9"/>
            <color indexed="81"/>
            <rFont val="Tahoma"/>
            <family val="2"/>
          </rPr>
          <t>These are the total number of minutes worked for this specific day.</t>
        </r>
      </text>
    </comment>
    <comment ref="E6" authorId="0" shapeId="0" xr:uid="{00000000-0006-0000-0F00-000005000000}">
      <text>
        <r>
          <rPr>
            <b/>
            <sz val="11"/>
            <color indexed="81"/>
            <rFont val="Tahoma"/>
            <family val="2"/>
          </rPr>
          <t>If this cell is red AND 0.00, it needs you to input your FTE above and have completed your timetable inputs.</t>
        </r>
        <r>
          <rPr>
            <sz val="11"/>
            <color indexed="81"/>
            <rFont val="Tahoma"/>
            <family val="2"/>
          </rPr>
          <t xml:space="preserve">
</t>
        </r>
      </text>
    </comment>
    <comment ref="C7" authorId="0" shapeId="0" xr:uid="{00000000-0006-0000-0F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F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F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F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F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000-000001000000}">
      <text>
        <r>
          <rPr>
            <b/>
            <sz val="14"/>
            <color indexed="81"/>
            <rFont val="Tahoma"/>
            <family val="2"/>
          </rPr>
          <t>Click on a cell below to move to the correct day.</t>
        </r>
      </text>
    </comment>
    <comment ref="D2" authorId="0" shapeId="0" xr:uid="{00000000-0006-0000-10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0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000-000004000000}">
      <text>
        <r>
          <rPr>
            <b/>
            <sz val="9"/>
            <color indexed="81"/>
            <rFont val="Tahoma"/>
            <family val="2"/>
          </rPr>
          <t>These are the total number of minutes worked for this specific day.</t>
        </r>
      </text>
    </comment>
    <comment ref="E6" authorId="0" shapeId="0" xr:uid="{00000000-0006-0000-1000-000005000000}">
      <text>
        <r>
          <rPr>
            <b/>
            <sz val="12"/>
            <color indexed="81"/>
            <rFont val="Tahoma"/>
            <family val="2"/>
          </rPr>
          <t>If this cell is red AND 0.00, it needs you to input your FTE above and have completed your timetable inputs.</t>
        </r>
        <r>
          <rPr>
            <sz val="12"/>
            <color indexed="81"/>
            <rFont val="Tahoma"/>
            <family val="2"/>
          </rPr>
          <t xml:space="preserve">
</t>
        </r>
      </text>
    </comment>
    <comment ref="C7" authorId="0" shapeId="0" xr:uid="{00000000-0006-0000-10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0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0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0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0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100-000001000000}">
      <text>
        <r>
          <rPr>
            <b/>
            <sz val="14"/>
            <color indexed="81"/>
            <rFont val="Tahoma"/>
            <family val="2"/>
          </rPr>
          <t>Click on a cell below to move to the correct day.</t>
        </r>
      </text>
    </comment>
    <comment ref="D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100-000004000000}">
      <text>
        <r>
          <rPr>
            <b/>
            <sz val="9"/>
            <color indexed="81"/>
            <rFont val="Tahoma"/>
            <family val="2"/>
          </rPr>
          <t>These are the total number of minutes worked for this specific day.</t>
        </r>
      </text>
    </comment>
    <comment ref="E6" authorId="0" shapeId="0" xr:uid="{00000000-0006-0000-1100-000005000000}">
      <text>
        <r>
          <rPr>
            <b/>
            <sz val="12"/>
            <color indexed="81"/>
            <rFont val="Tahoma"/>
            <family val="2"/>
          </rPr>
          <t>If this cell is red AND 0.00, it needs you to input your FTE above and have completed your timetable inputs</t>
        </r>
        <r>
          <rPr>
            <b/>
            <sz val="9"/>
            <color indexed="81"/>
            <rFont val="Tahoma"/>
            <family val="2"/>
          </rPr>
          <t>.</t>
        </r>
        <r>
          <rPr>
            <sz val="9"/>
            <color indexed="81"/>
            <rFont val="Tahoma"/>
            <family val="2"/>
          </rPr>
          <t xml:space="preserve">
</t>
        </r>
      </text>
    </comment>
    <comment ref="C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200-000001000000}">
      <text>
        <r>
          <rPr>
            <b/>
            <sz val="14"/>
            <color indexed="81"/>
            <rFont val="Tahoma"/>
            <family val="2"/>
          </rPr>
          <t>Click on a cell below to move to the correct day.</t>
        </r>
      </text>
    </comment>
    <comment ref="D2" authorId="0" shapeId="0" xr:uid="{00000000-0006-0000-12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200-000004000000}">
      <text>
        <r>
          <rPr>
            <b/>
            <sz val="9"/>
            <color indexed="81"/>
            <rFont val="Tahoma"/>
            <family val="2"/>
          </rPr>
          <t>These are the total number of minutes worked for this specific day.</t>
        </r>
      </text>
    </comment>
    <comment ref="E6" authorId="0" shapeId="0" xr:uid="{00000000-0006-0000-12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9" authorId="0" shapeId="0" xr:uid="{00000000-0006-0000-0100-000001000000}">
      <text>
        <r>
          <rPr>
            <b/>
            <sz val="9"/>
            <color indexed="81"/>
            <rFont val="Tahoma"/>
            <family val="2"/>
          </rPr>
          <t>This is the time you spend teaching the students.</t>
        </r>
        <r>
          <rPr>
            <sz val="9"/>
            <color indexed="81"/>
            <rFont val="Tahoma"/>
            <family val="2"/>
          </rPr>
          <t xml:space="preserve">
</t>
        </r>
      </text>
    </comment>
    <comment ref="C9" authorId="0" shapeId="0" xr:uid="{00000000-0006-0000-0100-000002000000}">
      <text>
        <r>
          <rPr>
            <b/>
            <sz val="9"/>
            <color indexed="81"/>
            <rFont val="Tahoma"/>
            <family val="2"/>
          </rPr>
          <t>This DOES NOT include your instructional time. It is the time spent for supervision, transition time, assigned meetings, and before/afterschool arrival/departure.</t>
        </r>
        <r>
          <rPr>
            <sz val="9"/>
            <color indexed="81"/>
            <rFont val="Tahoma"/>
            <family val="2"/>
          </rPr>
          <t xml:space="preserve">
</t>
        </r>
      </text>
    </comment>
    <comment ref="A22" authorId="0" shapeId="0" xr:uid="{00000000-0006-0000-0100-000003000000}">
      <text>
        <r>
          <rPr>
            <b/>
            <sz val="9"/>
            <color indexed="81"/>
            <rFont val="Tahoma"/>
            <family val="2"/>
          </rPr>
          <t>This column of cells REQUIRES you to include the number of occurences for each of the days in your rotation. This information is automatically share on the detailed page.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300-000001000000}">
      <text>
        <r>
          <rPr>
            <b/>
            <sz val="14"/>
            <color indexed="81"/>
            <rFont val="Tahoma"/>
            <family val="2"/>
          </rPr>
          <t>Click on a cell below to move to the correct day.</t>
        </r>
      </text>
    </comment>
    <comment ref="D2" authorId="0" shapeId="0" xr:uid="{00000000-0006-0000-13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300-000004000000}">
      <text>
        <r>
          <rPr>
            <b/>
            <sz val="9"/>
            <color indexed="81"/>
            <rFont val="Tahoma"/>
            <family val="2"/>
          </rPr>
          <t>These are the total number of minutes worked for this specific day.</t>
        </r>
      </text>
    </comment>
    <comment ref="E6" authorId="0" shapeId="0" xr:uid="{00000000-0006-0000-13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400-000001000000}">
      <text>
        <r>
          <rPr>
            <b/>
            <sz val="14"/>
            <color indexed="81"/>
            <rFont val="Tahoma"/>
            <family val="2"/>
          </rPr>
          <t>Click on a cell below to move to the correct day.</t>
        </r>
      </text>
    </comment>
    <comment ref="D2" authorId="0" shapeId="0" xr:uid="{00000000-0006-0000-14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400-000004000000}">
      <text>
        <r>
          <rPr>
            <b/>
            <sz val="9"/>
            <color indexed="81"/>
            <rFont val="Tahoma"/>
            <family val="2"/>
          </rPr>
          <t>These are the total number of minutes worked for this specific day.</t>
        </r>
      </text>
    </comment>
    <comment ref="E6" authorId="0" shapeId="0" xr:uid="{00000000-0006-0000-14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500-000001000000}">
      <text>
        <r>
          <rPr>
            <b/>
            <sz val="14"/>
            <color indexed="81"/>
            <rFont val="Tahoma"/>
            <family val="2"/>
          </rPr>
          <t>Click on a cell below to move to the correct day.</t>
        </r>
      </text>
    </comment>
    <comment ref="D2" authorId="0" shapeId="0" xr:uid="{00000000-0006-0000-15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500-000004000000}">
      <text>
        <r>
          <rPr>
            <b/>
            <sz val="9"/>
            <color indexed="81"/>
            <rFont val="Tahoma"/>
            <family val="2"/>
          </rPr>
          <t>These are the total number of minutes worked for this specific day.</t>
        </r>
      </text>
    </comment>
    <comment ref="E6" authorId="0" shapeId="0" xr:uid="{00000000-0006-0000-15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600-000001000000}">
      <text>
        <r>
          <rPr>
            <b/>
            <sz val="14"/>
            <color indexed="81"/>
            <rFont val="Tahoma"/>
            <family val="2"/>
          </rPr>
          <t>Click on a cell below to move to the correct day.</t>
        </r>
      </text>
    </comment>
    <comment ref="D2" authorId="0" shapeId="0" xr:uid="{00000000-0006-0000-16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600-000004000000}">
      <text>
        <r>
          <rPr>
            <b/>
            <sz val="9"/>
            <color indexed="81"/>
            <rFont val="Tahoma"/>
            <family val="2"/>
          </rPr>
          <t>These are the total number of minutes worked for this specific day.</t>
        </r>
      </text>
    </comment>
    <comment ref="E6" authorId="0" shapeId="0" xr:uid="{00000000-0006-0000-16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700-000001000000}">
      <text>
        <r>
          <rPr>
            <b/>
            <sz val="14"/>
            <color indexed="81"/>
            <rFont val="Tahoma"/>
            <family val="2"/>
          </rPr>
          <t>Click on a cell below to move to the correct day.</t>
        </r>
      </text>
    </comment>
    <comment ref="D2" authorId="0" shapeId="0" xr:uid="{00000000-0006-0000-17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700-000004000000}">
      <text>
        <r>
          <rPr>
            <b/>
            <sz val="9"/>
            <color indexed="81"/>
            <rFont val="Tahoma"/>
            <family val="2"/>
          </rPr>
          <t>These are the total number of minutes worked for this specific day.</t>
        </r>
      </text>
    </comment>
    <comment ref="E6" authorId="0" shapeId="0" xr:uid="{00000000-0006-0000-17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800-000001000000}">
      <text>
        <r>
          <rPr>
            <b/>
            <sz val="14"/>
            <color indexed="81"/>
            <rFont val="Tahoma"/>
            <family val="2"/>
          </rPr>
          <t>Click on a cell below to move to the correct day.</t>
        </r>
      </text>
    </comment>
    <comment ref="D2" authorId="0" shapeId="0" xr:uid="{00000000-0006-0000-18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800-000004000000}">
      <text>
        <r>
          <rPr>
            <b/>
            <sz val="9"/>
            <color indexed="81"/>
            <rFont val="Tahoma"/>
            <family val="2"/>
          </rPr>
          <t>These are the total number of minutes worked for this specific day.</t>
        </r>
      </text>
    </comment>
    <comment ref="E6" authorId="0" shapeId="0" xr:uid="{00000000-0006-0000-18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900-000001000000}">
      <text>
        <r>
          <rPr>
            <b/>
            <sz val="14"/>
            <color indexed="81"/>
            <rFont val="Tahoma"/>
            <family val="2"/>
          </rPr>
          <t>Click on a cell below to move to the correct day.</t>
        </r>
      </text>
    </comment>
    <comment ref="D2" authorId="0" shapeId="0" xr:uid="{00000000-0006-0000-19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900-000004000000}">
      <text>
        <r>
          <rPr>
            <b/>
            <sz val="9"/>
            <color indexed="81"/>
            <rFont val="Tahoma"/>
            <family val="2"/>
          </rPr>
          <t>These are the total number of minutes worked for this specific day.</t>
        </r>
      </text>
    </comment>
    <comment ref="E6" authorId="0" shapeId="0" xr:uid="{00000000-0006-0000-19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s>
  <commentList>
    <comment ref="H1" authorId="0" shapeId="0" xr:uid="{00000000-0006-0000-02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2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2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2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200-000005000000}">
      <text>
        <r>
          <rPr>
            <sz val="14"/>
            <color indexed="81"/>
            <rFont val="Calibri"/>
            <family val="2"/>
          </rPr>
          <t xml:space="preserve">This cell is self-calculating and is the total number of </t>
        </r>
        <r>
          <rPr>
            <b/>
            <sz val="14"/>
            <color indexed="81"/>
            <rFont val="Calibri"/>
            <family val="2"/>
          </rPr>
          <t>Other Assignable Hours</t>
        </r>
        <r>
          <rPr>
            <sz val="14"/>
            <color indexed="81"/>
            <rFont val="Calibri"/>
            <family val="2"/>
          </rPr>
          <t xml:space="preserve"> worked for this school year.  These hours come from the months tabs.</t>
        </r>
      </text>
    </comment>
    <comment ref="I4" authorId="0" shapeId="0" xr:uid="{00000000-0006-0000-0200-000006000000}">
      <text>
        <r>
          <rPr>
            <b/>
            <sz val="14"/>
            <color indexed="81"/>
            <rFont val="Tahoma"/>
            <family val="2"/>
          </rPr>
          <t>This cell is self-calculating and shows the number of assignable hours you have left before you reach your maximum.</t>
        </r>
        <r>
          <rPr>
            <sz val="9"/>
            <color indexed="81"/>
            <rFont val="Tahoma"/>
            <family val="2"/>
          </rPr>
          <t xml:space="preserve">
</t>
        </r>
      </text>
    </comment>
    <comment ref="B5" authorId="0" shapeId="0" xr:uid="{00000000-0006-0000-0200-000007000000}">
      <text>
        <r>
          <rPr>
            <b/>
            <sz val="14"/>
            <color indexed="81"/>
            <rFont val="Tahoma"/>
            <family val="2"/>
          </rPr>
          <t>Click on a cell below to move to the correct day.</t>
        </r>
      </text>
    </comment>
    <comment ref="C5" authorId="0" shapeId="0" xr:uid="{00000000-0006-0000-0200-000008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200-000009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200-00000A000000}">
      <text>
        <r>
          <rPr>
            <sz val="14"/>
            <color indexed="81"/>
            <rFont val="Tahoma"/>
            <family val="2"/>
          </rPr>
          <t xml:space="preserve">This column of cells </t>
        </r>
        <r>
          <rPr>
            <b/>
            <u/>
            <sz val="14"/>
            <color indexed="81"/>
            <rFont val="Tahoma"/>
            <family val="2"/>
          </rPr>
          <t>REQUIRES</t>
        </r>
        <r>
          <rPr>
            <sz val="14"/>
            <color indexed="81"/>
            <rFont val="Tahoma"/>
            <family val="2"/>
          </rPr>
          <t xml:space="preserve"> you to input data in the brief summary page for the occurences.</t>
        </r>
      </text>
    </comment>
    <comment ref="F5" authorId="0" shapeId="0" xr:uid="{00000000-0006-0000-0200-00000B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200-00000C000000}">
      <text>
        <r>
          <rPr>
            <b/>
            <sz val="14"/>
            <color indexed="81"/>
            <rFont val="Tahoma"/>
            <family val="2"/>
          </rPr>
          <t>The cells below are self calculating and show the total number of Instructional Minutes worked for this school year.</t>
        </r>
      </text>
    </comment>
    <comment ref="G8" authorId="0" shapeId="0" xr:uid="{00000000-0006-0000-0200-00000D000000}">
      <text>
        <r>
          <rPr>
            <b/>
            <sz val="14"/>
            <color indexed="81"/>
            <rFont val="Tahoma"/>
            <family val="2"/>
          </rPr>
          <t>The cells below are self calculating and show the Annualized Assignable Time for this school year.</t>
        </r>
      </text>
    </comment>
    <comment ref="G14" authorId="0" shapeId="0" xr:uid="{00000000-0006-0000-0200-00000E000000}">
      <text>
        <r>
          <rPr>
            <b/>
            <sz val="14"/>
            <color indexed="81"/>
            <rFont val="Tahoma"/>
            <family val="2"/>
          </rPr>
          <t>The cell below is self calculating and shows any additional Instructional Time that was assigned during the year.</t>
        </r>
      </text>
    </comment>
    <comment ref="I14" authorId="0" shapeId="0" xr:uid="{8D055901-FC87-44AF-95F3-092370D16778}">
      <text>
        <r>
          <rPr>
            <b/>
            <sz val="14"/>
            <color indexed="81"/>
            <rFont val="Tahoma"/>
            <family val="2"/>
          </rPr>
          <t>The cell below is self calculating and shows any additional Instructional Time that was assigned during the year.</t>
        </r>
      </text>
    </comment>
    <comment ref="G16" authorId="0" shapeId="0" xr:uid="{00000000-0006-0000-0200-00000F000000}">
      <text>
        <r>
          <rPr>
            <b/>
            <sz val="9"/>
            <color indexed="81"/>
            <rFont val="Tahoma"/>
            <family val="2"/>
          </rPr>
          <t>This cell is self calculating and adds any additional instructional time from each month.</t>
        </r>
        <r>
          <rPr>
            <sz val="9"/>
            <color indexed="81"/>
            <rFont val="Tahoma"/>
            <family val="2"/>
          </rPr>
          <t xml:space="preserve">
</t>
        </r>
      </text>
    </comment>
    <comment ref="G18" authorId="0" shapeId="0" xr:uid="{00000000-0006-0000-0200-000010000000}">
      <text>
        <r>
          <rPr>
            <b/>
            <sz val="12"/>
            <color indexed="81"/>
            <rFont val="Tahoma"/>
            <family val="2"/>
          </rPr>
          <t>This cell is self calculating and adds the Annualized Instructional Time to any Additional Instructional Time, if any, from each month.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3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300-000006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4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5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6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7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8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sharedStrings.xml><?xml version="1.0" encoding="utf-8"?>
<sst xmlns="http://schemas.openxmlformats.org/spreadsheetml/2006/main" count="815" uniqueCount="190">
  <si>
    <t xml:space="preserve"> </t>
  </si>
  <si>
    <t>Start Time</t>
  </si>
  <si>
    <t>End Time</t>
  </si>
  <si>
    <t>Block/Transition/Break</t>
  </si>
  <si>
    <t>Block 1</t>
  </si>
  <si>
    <t>Block 2</t>
  </si>
  <si>
    <t>Block 3</t>
  </si>
  <si>
    <t>Transition/Break</t>
  </si>
  <si>
    <t>Block 4</t>
  </si>
  <si>
    <t>Block 6</t>
  </si>
  <si>
    <t>Lunch Supervision</t>
  </si>
  <si>
    <t>Block 7</t>
  </si>
  <si>
    <t>Block 8</t>
  </si>
  <si>
    <t>Block 9</t>
  </si>
  <si>
    <t>Block 10</t>
  </si>
  <si>
    <t>After School Supervision</t>
  </si>
  <si>
    <t>PM Recess Supervision</t>
  </si>
  <si>
    <t>Total Minutes</t>
  </si>
  <si>
    <t>Lunch Recess Supervision</t>
  </si>
  <si>
    <t>Minutes</t>
  </si>
  <si>
    <t>DAY</t>
  </si>
  <si>
    <t>Day 6</t>
  </si>
  <si>
    <t>Wednesday  |  Day 3</t>
  </si>
  <si>
    <t>MONDAY  |  DAY 1</t>
  </si>
  <si>
    <t>THURSDAY  |  DAY 4</t>
  </si>
  <si>
    <t>TUESDAY  |  DAY 2</t>
  </si>
  <si>
    <t>FRIDAY  |  DAY 5</t>
  </si>
  <si>
    <t>DAY 6</t>
  </si>
  <si>
    <t>Monday  |  Day 1</t>
  </si>
  <si>
    <t>Tuesday  |  Day 2</t>
  </si>
  <si>
    <t>Thursday  |  Day 4</t>
  </si>
  <si>
    <t>Friday  |  Day 5</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</si>
  <si>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</si>
  <si>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</si>
  <si>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</si>
  <si>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</si>
  <si>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</si>
  <si>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</si>
  <si>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</si>
  <si>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</si>
  <si>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</si>
  <si>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</si>
  <si>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</si>
  <si>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</si>
  <si>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</si>
  <si>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</si>
  <si>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</si>
  <si>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</si>
  <si>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</si>
  <si>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</si>
  <si>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</si>
  <si>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</si>
  <si>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</si>
  <si>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</si>
  <si>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</si>
  <si>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</si>
  <si>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</si>
  <si>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</si>
  <si>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</si>
  <si>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</si>
  <si>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</si>
  <si>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</si>
  <si>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</si>
  <si>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WEDNESDAY | DAY 3</t>
  </si>
  <si>
    <t>Note For Other Assigned Duties</t>
  </si>
  <si>
    <t>Total Assigned Time Worked (MINs)</t>
  </si>
  <si>
    <t>Total Assigned Time Worked (HRs)</t>
  </si>
  <si>
    <t>Total Additional Assignable Hours Hours to Date</t>
  </si>
  <si>
    <t>HRS</t>
  </si>
  <si>
    <t>Click on the cell below to move to a month to add any Other Assignable Time.</t>
  </si>
  <si>
    <t>Number of Occurences For Day</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</si>
  <si>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</si>
  <si>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</si>
  <si>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</si>
  <si>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</si>
  <si>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</si>
  <si>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</si>
  <si>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</si>
  <si>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</si>
  <si>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</si>
  <si>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</si>
  <si>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</si>
  <si>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</si>
  <si>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Early Dismissal 1</t>
  </si>
  <si>
    <t>Early Dismissal 2</t>
  </si>
  <si>
    <t>AM Supervision</t>
  </si>
  <si>
    <t>Recess Supervision</t>
  </si>
  <si>
    <t>Block 5</t>
  </si>
  <si>
    <t>THANKSGIVING</t>
  </si>
  <si>
    <t>VICTORIA DAY</t>
  </si>
  <si>
    <t>Place your pointer here for instructions.</t>
  </si>
  <si>
    <t>Morning Prayer</t>
  </si>
  <si>
    <t>PREP      Minutes</t>
  </si>
  <si>
    <t>Block 11</t>
  </si>
  <si>
    <t>Extra Day A</t>
  </si>
  <si>
    <t>Extra Day B</t>
  </si>
  <si>
    <t>Extra Day C</t>
  </si>
  <si>
    <t>Annualized Assignable Minutes</t>
  </si>
  <si>
    <t>Annualized Instructional Minutes</t>
  </si>
  <si>
    <t>Total Additional Instructional Hours for this Month</t>
  </si>
  <si>
    <t>Additional Instructional Time Assigned (mins)</t>
  </si>
  <si>
    <t>Total Additional Instructional Time (Mins)</t>
  </si>
  <si>
    <t>Total Assignable            Time</t>
  </si>
  <si>
    <t>TOTAL</t>
  </si>
  <si>
    <t>Prep Time that was Assigned (not as instructional) (mins)</t>
  </si>
  <si>
    <t>Total Additional Instructional Time</t>
  </si>
  <si>
    <r>
      <t xml:space="preserve">Assignable Time Calculation Sheet - </t>
    </r>
    <r>
      <rPr>
        <b/>
        <sz val="24"/>
        <color theme="4"/>
        <rFont val="Tahoma"/>
        <family val="2"/>
        <scheme val="major"/>
      </rPr>
      <t>JULY</t>
    </r>
  </si>
  <si>
    <t>July</t>
  </si>
  <si>
    <t>Total Assignable Hours for this Month (not incl. added instruc.)</t>
  </si>
  <si>
    <t>Total Annual Assignable Hours Remaining at Month End</t>
  </si>
  <si>
    <t>Total Annualized Assigned Time     (In the Timetable)</t>
  </si>
  <si>
    <t>Total Other Assigned Hours (In the Months)</t>
  </si>
  <si>
    <t>Total Annualized Assignable Time Remaining</t>
  </si>
  <si>
    <t>MON | Day 1</t>
  </si>
  <si>
    <t>TUE | Day 2</t>
  </si>
  <si>
    <t>WED | Day 3</t>
  </si>
  <si>
    <t>THU | Day 4</t>
  </si>
  <si>
    <t>FRI | Day 5</t>
  </si>
  <si>
    <t xml:space="preserve">Day 6 </t>
  </si>
  <si>
    <t>Early Out 1</t>
  </si>
  <si>
    <t xml:space="preserve">Early Out 2 </t>
  </si>
  <si>
    <t>Typical FT Teacher Assignable Hours</t>
  </si>
  <si>
    <t>Family Day</t>
  </si>
  <si>
    <t>Good Friday</t>
  </si>
  <si>
    <t>Easter Monday</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</si>
  <si>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</si>
  <si>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</si>
  <si>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Canada Day</t>
  </si>
  <si>
    <t>TOTAL Instructional Time (HRS) -----&gt;</t>
  </si>
  <si>
    <t>Day 1 - Monday</t>
  </si>
  <si>
    <t>Day 2 - Tuesday</t>
  </si>
  <si>
    <t>Day 3 - Wednesday</t>
  </si>
  <si>
    <t>Day 4 - Thursday</t>
  </si>
  <si>
    <t>Day 5 - Friday</t>
  </si>
  <si>
    <t>How many of each day do you have? (instructional days ONLY)</t>
  </si>
  <si>
    <t>Total Minutes for the Day (calculated)</t>
  </si>
  <si>
    <t>Total Instructional Minutes</t>
  </si>
  <si>
    <t>Length of School Day in Minutes (in min)</t>
  </si>
  <si>
    <t>Total Other Assigned Minutes</t>
  </si>
  <si>
    <t>MY Max Instructional Time</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</si>
  <si>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</si>
  <si>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</si>
  <si>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Total Additional Assigned Minutes (Extra supervision, Meet the teacher, etc.)</t>
  </si>
  <si>
    <t>Teacher Name:</t>
  </si>
  <si>
    <t>School:</t>
  </si>
  <si>
    <t>Instructional / Assignable Time</t>
  </si>
  <si>
    <t>Hours of Work Summary - Brief</t>
  </si>
  <si>
    <t>MY FTE:</t>
  </si>
  <si>
    <t>Typical Teacher Total Assignable Time:</t>
  </si>
  <si>
    <t>User Input</t>
  </si>
  <si>
    <t>Calculated Cell</t>
  </si>
  <si>
    <t>FYI</t>
  </si>
  <si>
    <t>You will need:
- Your timetable, with bell schedule;
- Calendar (school and division);
- List of your activities (school assigned); and
- Joint Interpretation Bulletin No 1 (for what is and is not defined as assignable time).</t>
  </si>
  <si>
    <t># of Operational Days       (Open/Closing, PD, Convention, Faith Dev, etc.)</t>
  </si>
  <si>
    <t>Typical FT Teacher Assign HRS</t>
  </si>
  <si>
    <t>Calculating Part-Time FTE</t>
  </si>
  <si>
    <t>Instructional Time Definition</t>
  </si>
  <si>
    <t>Assignable Time Definition</t>
  </si>
  <si>
    <t>Volunteering Definition</t>
  </si>
  <si>
    <t>Total Other Assignable Minutes</t>
  </si>
  <si>
    <t>Hours of Work Summary</t>
  </si>
  <si>
    <t xml:space="preserve"> DETAILED</t>
  </si>
  <si>
    <t>MY Max Assignable Time (less Inst)</t>
  </si>
  <si>
    <t>TOTAL INST HOURS</t>
  </si>
  <si>
    <t>TOTAL OTHER ASSIGN HOURS</t>
  </si>
  <si>
    <t>Total Hours Remaining</t>
  </si>
  <si>
    <t>Current Total Assignable Hours</t>
  </si>
  <si>
    <t>Total Typical Assignable</t>
  </si>
  <si>
    <t>MY TOTAL ASSIGNABLE</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</si>
  <si>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instructions.</t>
    </r>
  </si>
  <si>
    <t xml:space="preserve">      Please click on the red triangles for instructions.</t>
  </si>
  <si>
    <t>Assignable HRS Remaining</t>
  </si>
  <si>
    <t>Total</t>
  </si>
  <si>
    <t>BREAK</t>
  </si>
  <si>
    <t>Max Instructional Time</t>
  </si>
  <si>
    <t>Max Assignable Time</t>
  </si>
  <si>
    <t>Total Additional Assign Time Remaining</t>
  </si>
  <si>
    <t>INSTRUCTIONAL TIME (in min)</t>
  </si>
  <si>
    <t>OTHER ASSIGNED TIME (in min)</t>
  </si>
  <si>
    <t>REMAINING INST HOURS</t>
  </si>
  <si>
    <t>REMAINING ASSIGN HOURS</t>
  </si>
  <si>
    <t>REMAINING Total Annualized Instructional Time (min / hrs)</t>
  </si>
  <si>
    <r>
      <t xml:space="preserve">Total Annualized </t>
    </r>
    <r>
      <rPr>
        <b/>
        <u/>
        <sz val="14"/>
        <color theme="0"/>
        <rFont val="Verdana"/>
        <family val="2"/>
        <scheme val="minor"/>
      </rPr>
      <t>Instructional</t>
    </r>
    <r>
      <rPr>
        <b/>
        <sz val="14"/>
        <color theme="0"/>
        <rFont val="Verdana"/>
        <family val="2"/>
        <scheme val="minor"/>
      </rPr>
      <t xml:space="preserve"> Time (min / hrs)</t>
    </r>
  </si>
  <si>
    <r>
      <t xml:space="preserve">Total Annualized </t>
    </r>
    <r>
      <rPr>
        <b/>
        <u/>
        <sz val="14"/>
        <color theme="0"/>
        <rFont val="Verdana"/>
        <family val="2"/>
        <scheme val="minor"/>
      </rPr>
      <t>Assignable</t>
    </r>
    <r>
      <rPr>
        <b/>
        <sz val="14"/>
        <color theme="0"/>
        <rFont val="Verdana"/>
        <family val="2"/>
        <scheme val="minor"/>
      </rPr>
      <t xml:space="preserve"> Time  (min / hrs)</t>
    </r>
  </si>
  <si>
    <t>Total Additional Assigned Time</t>
  </si>
  <si>
    <t>MY Total Possible Assignable Hours Remaining at Beginning of this Month</t>
  </si>
  <si>
    <t>Type your name here.</t>
  </si>
  <si>
    <t>Type your school here.</t>
  </si>
  <si>
    <t>Labour Day</t>
  </si>
  <si>
    <t>Heritage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</si>
</sst>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dd:hh:mm"/>
  </numFmts>
  <fonts count="103"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u/>
      <sz val="16"/>
      <color theme="10"/>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u/>
      <sz val="12"/>
      <color indexed="81"/>
      <name val="Tahoma"/>
      <family val="2"/>
    </font>
    <font>
      <b/>
      <sz val="24"/>
      <name val="Tahoma"/>
      <family val="2"/>
      <scheme val="major"/>
    </font>
    <font>
      <b/>
      <sz val="14"/>
      <color theme="1"/>
      <name val="Verdana"/>
      <family val="2"/>
      <scheme val="minor"/>
    </font>
    <font>
      <b/>
      <sz val="16"/>
      <color theme="1"/>
      <name val="Verdana"/>
      <family val="2"/>
      <scheme val="minor"/>
    </font>
    <font>
      <b/>
      <sz val="22"/>
      <color rgb="FFFFFF00"/>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u/>
      <sz val="14"/>
      <color theme="3" tint="0.39997558519241921"/>
      <name val="Verdana"/>
      <family val="2"/>
      <scheme val="minor"/>
    </font>
    <font>
      <b/>
      <i/>
      <sz val="22"/>
      <color rgb="FFFFFF00"/>
      <name val="Verdana"/>
      <family val="2"/>
      <scheme val="minor"/>
    </font>
    <font>
      <b/>
      <sz val="26"/>
      <color rgb="FFFFFF00"/>
      <name val="Verdana"/>
      <family val="2"/>
      <scheme val="minor"/>
    </font>
    <font>
      <b/>
      <sz val="18"/>
      <name val="Tahoma"/>
      <family val="2"/>
    </font>
    <font>
      <b/>
      <sz val="22"/>
      <name val="Tahoma"/>
      <family val="2"/>
      <scheme val="major"/>
    </font>
    <font>
      <b/>
      <sz val="22"/>
      <name val="Verdana"/>
      <family val="2"/>
      <scheme val="minor"/>
    </font>
    <font>
      <b/>
      <u/>
      <sz val="12"/>
      <color theme="1" tint="0.34998626667073579"/>
      <name val="Verdana"/>
      <family val="2"/>
      <scheme val="minor"/>
    </font>
    <font>
      <b/>
      <sz val="18"/>
      <color indexed="81"/>
      <name val="Tahoma"/>
      <family val="2"/>
    </font>
    <font>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sz val="9"/>
      <color rgb="FF000000"/>
      <name val="Tahoma"/>
      <family val="2"/>
    </font>
    <font>
      <sz val="11"/>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sz val="10"/>
      <color theme="1" tint="0.34998626667073579"/>
      <name val="Verdana"/>
      <family val="2"/>
      <scheme val="minor"/>
    </font>
    <font>
      <b/>
      <sz val="22"/>
      <color theme="1" tint="0.34998626667073579"/>
      <name val="Tahoma"/>
      <family val="2"/>
      <scheme val="major"/>
    </font>
    <font>
      <b/>
      <i/>
      <sz val="10"/>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sz val="24"/>
      <color theme="1" tint="0.34998626667073579"/>
      <name val="Tahoma"/>
      <family val="2"/>
      <scheme val="maj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b/>
      <sz val="20"/>
      <color theme="1" tint="0.34998626667073579"/>
      <name val="Verdana"/>
      <family val="2"/>
      <scheme val="minor"/>
    </font>
    <font>
      <b/>
      <sz val="36"/>
      <color theme="1" tint="0.34998626667073579"/>
      <name val="Verdana"/>
      <family val="2"/>
      <scheme val="minor"/>
    </font>
    <font>
      <b/>
      <sz val="26"/>
      <name val="Tahoma"/>
      <family val="2"/>
      <scheme val="major"/>
    </font>
    <font>
      <sz val="8"/>
      <name val="Verdana"/>
      <family val="2"/>
      <scheme val="minor"/>
    </font>
    <font>
      <sz val="22"/>
      <color rgb="FFFFFF00"/>
      <name val="Verdana"/>
      <family val="2"/>
      <scheme val="minor"/>
    </font>
    <font>
      <sz val="26"/>
      <color rgb="FFFFFF00"/>
      <name val="Verdana"/>
      <family val="2"/>
      <scheme val="minor"/>
    </font>
    <font>
      <b/>
      <u/>
      <sz val="14"/>
      <color theme="0"/>
      <name val="Verdana"/>
      <family val="2"/>
      <scheme val="minor"/>
    </font>
    <font>
      <sz val="13"/>
      <name val="Verdana"/>
      <family val="2"/>
      <scheme val="minor"/>
    </font>
  </fonts>
  <fills count="40">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
      <patternFill patternType="solid">
        <fgColor rgb="FFFFC000"/>
        <bgColor rgb="FF00B0F0"/>
      </patternFill>
    </fill>
  </fills>
  <borders count="155">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ck">
        <color auto="1"/>
      </left>
      <right style="medium">
        <color theme="0"/>
      </right>
      <top style="medium">
        <color theme="0"/>
      </top>
      <bottom style="medium">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theme="0"/>
      </left>
      <right/>
      <top style="medium">
        <color auto="1"/>
      </top>
      <bottom/>
      <diagonal/>
    </border>
    <border>
      <left style="medium">
        <color theme="0"/>
      </left>
      <right style="medium">
        <color theme="0"/>
      </right>
      <top style="medium">
        <color auto="1"/>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theme="0"/>
      </left>
      <right/>
      <top style="medium">
        <color theme="0"/>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thick">
        <color auto="1"/>
      </right>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right style="medium">
        <color theme="0"/>
      </right>
      <top style="medium">
        <color theme="0"/>
      </top>
      <bottom style="thick">
        <color auto="1"/>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right style="thick">
        <color auto="1"/>
      </right>
      <top/>
      <bottom style="thick">
        <color theme="1"/>
      </bottom>
      <diagonal/>
    </border>
    <border>
      <left/>
      <right style="thick">
        <color auto="1"/>
      </right>
      <top/>
      <bottom style="thin">
        <color theme="0" tint="-0.34998626667073579"/>
      </bottom>
      <diagonal/>
    </border>
    <border>
      <left/>
      <right style="thin">
        <color auto="1"/>
      </right>
      <top/>
      <bottom style="medium">
        <color auto="1"/>
      </bottom>
      <diagonal/>
    </border>
    <border>
      <left style="medium">
        <color auto="1"/>
      </left>
      <right/>
      <top/>
      <bottom style="medium">
        <color auto="1"/>
      </bottom>
      <diagonal/>
    </border>
    <border>
      <left/>
      <right style="medium">
        <color theme="0"/>
      </right>
      <top/>
      <bottom style="medium">
        <color auto="1"/>
      </bottom>
      <diagonal/>
    </border>
    <border>
      <left/>
      <right style="medium">
        <color theme="0"/>
      </right>
      <top/>
      <bottom style="medium">
        <color theme="0"/>
      </bottom>
      <diagonal/>
    </border>
    <border>
      <left style="medium">
        <color theme="0"/>
      </left>
      <right style="medium">
        <color auto="1"/>
      </right>
      <top style="medium">
        <color auto="1"/>
      </top>
      <bottom/>
      <diagonal/>
    </border>
    <border>
      <left style="medium">
        <color theme="0"/>
      </left>
      <right style="medium">
        <color auto="1"/>
      </right>
      <top/>
      <bottom style="medium">
        <color theme="0"/>
      </bottom>
      <diagonal/>
    </border>
    <border>
      <left style="medium">
        <color theme="0"/>
      </left>
      <right style="medium">
        <color auto="1"/>
      </right>
      <top style="medium">
        <color theme="0"/>
      </top>
      <bottom style="thick">
        <color auto="1"/>
      </bottom>
      <diagonal/>
    </border>
    <border>
      <left style="thick">
        <color auto="1"/>
      </left>
      <right style="thick">
        <color auto="1"/>
      </right>
      <top style="medium">
        <color theme="0"/>
      </top>
      <bottom style="thick">
        <color auto="1"/>
      </bottom>
      <diagonal/>
    </border>
    <border>
      <left style="thick">
        <color auto="1"/>
      </left>
      <right style="medium">
        <color theme="0"/>
      </right>
      <top style="medium">
        <color theme="0"/>
      </top>
      <bottom style="thick">
        <color auto="1"/>
      </bottom>
      <diagonal/>
    </border>
    <border>
      <left style="thick">
        <color auto="1"/>
      </left>
      <right/>
      <top style="medium">
        <color theme="0"/>
      </top>
      <bottom style="medium">
        <color theme="0"/>
      </bottom>
      <diagonal/>
    </border>
    <border>
      <left style="thick">
        <color auto="1"/>
      </left>
      <right/>
      <top style="medium">
        <color theme="0"/>
      </top>
      <bottom style="thick">
        <color auto="1"/>
      </bottom>
      <diagonal/>
    </border>
    <border>
      <left style="medium">
        <color theme="0"/>
      </left>
      <right style="thick">
        <color auto="1"/>
      </right>
      <top style="thick">
        <color auto="1"/>
      </top>
      <bottom style="medium">
        <color theme="0"/>
      </bottom>
      <diagonal/>
    </border>
    <border>
      <left style="thick">
        <color auto="1"/>
      </left>
      <right/>
      <top style="thick">
        <color auto="1"/>
      </top>
      <bottom style="medium">
        <color theme="0"/>
      </bottom>
      <diagonal/>
    </border>
    <border>
      <left style="medium">
        <color theme="0"/>
      </left>
      <right style="thick">
        <color auto="1"/>
      </right>
      <top/>
      <bottom style="medium">
        <color theme="0"/>
      </bottom>
      <diagonal/>
    </border>
    <border>
      <left style="medium">
        <color theme="0"/>
      </left>
      <right style="thick">
        <color auto="1"/>
      </right>
      <top style="medium">
        <color theme="0"/>
      </top>
      <bottom style="medium">
        <color theme="0"/>
      </bottom>
      <diagonal/>
    </border>
    <border>
      <left style="medium">
        <color theme="0"/>
      </left>
      <right style="thick">
        <color auto="1"/>
      </right>
      <top style="medium">
        <color theme="0"/>
      </top>
      <bottom style="thick">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thick">
        <color auto="1"/>
      </right>
      <top style="thick">
        <color theme="4"/>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style="medium">
        <color theme="0"/>
      </right>
      <top/>
      <bottom style="thick">
        <color auto="1"/>
      </bottom>
      <diagonal/>
    </border>
    <border>
      <left style="thick">
        <color auto="1"/>
      </left>
      <right/>
      <top style="thick">
        <color auto="1"/>
      </top>
      <bottom style="thick">
        <color rgb="FF000000"/>
      </bottom>
      <diagonal/>
    </border>
    <border>
      <left/>
      <right style="thick">
        <color auto="1"/>
      </right>
      <top style="thick">
        <color auto="1"/>
      </top>
      <bottom style="thick">
        <color rgb="FF000000"/>
      </bottom>
      <diagonal/>
    </border>
    <border>
      <left style="thick">
        <color auto="1"/>
      </left>
      <right style="medium">
        <color theme="0"/>
      </right>
      <top/>
      <bottom style="medium">
        <color theme="0"/>
      </bottom>
      <diagonal/>
    </border>
    <border>
      <left/>
      <right/>
      <top/>
      <bottom style="thin">
        <color theme="0" tint="-0.34998626667073579"/>
      </bottom>
      <diagonal/>
    </border>
    <border>
      <left style="medium">
        <color auto="1"/>
      </left>
      <right style="medium">
        <color auto="1"/>
      </right>
      <top style="thick">
        <color auto="1"/>
      </top>
      <bottom/>
      <diagonal/>
    </border>
    <border>
      <left style="medium">
        <color auto="1"/>
      </left>
      <right style="thick">
        <color auto="1"/>
      </right>
      <top/>
      <bottom style="thick">
        <color auto="1"/>
      </bottom>
      <diagonal/>
    </border>
    <border>
      <left style="medium">
        <color auto="1"/>
      </left>
      <right style="thick">
        <color auto="1"/>
      </right>
      <top/>
      <bottom style="thin">
        <color theme="0" tint="-0.24994659260841701"/>
      </bottom>
      <diagonal/>
    </border>
    <border>
      <left style="medium">
        <color auto="1"/>
      </left>
      <right style="thick">
        <color auto="1"/>
      </right>
      <top/>
      <bottom style="thin">
        <color theme="0" tint="-0.34998626667073579"/>
      </bottom>
      <diagonal/>
    </border>
    <border>
      <left style="medium">
        <color auto="1"/>
      </left>
      <right style="thick">
        <color auto="1"/>
      </right>
      <top/>
      <bottom style="thick">
        <color theme="1"/>
      </bottom>
      <diagonal/>
    </border>
    <border>
      <left style="thick">
        <color auto="1"/>
      </left>
      <right style="thick">
        <color auto="1"/>
      </right>
      <top/>
      <bottom style="thin">
        <color theme="0" tint="-0.24994659260841701"/>
      </bottom>
      <diagonal/>
    </border>
    <border>
      <left style="thick">
        <color theme="1"/>
      </left>
      <right style="medium">
        <color auto="1"/>
      </right>
      <top/>
      <bottom style="thick">
        <color theme="1"/>
      </bottom>
      <diagonal/>
    </border>
    <border>
      <left style="thick">
        <color theme="1"/>
      </left>
      <right style="medium">
        <color auto="1"/>
      </right>
      <top/>
      <bottom/>
      <diagonal/>
    </border>
    <border>
      <left style="medium">
        <color theme="0"/>
      </left>
      <right/>
      <top/>
      <bottom style="thick">
        <color auto="1"/>
      </bottom>
      <diagonal/>
    </border>
    <border>
      <left style="thin">
        <color auto="1"/>
      </left>
      <right/>
      <top style="thin">
        <color auto="1"/>
      </top>
      <bottom/>
      <diagonal/>
    </border>
    <border>
      <left/>
      <right style="thin">
        <color auto="1"/>
      </right>
      <top style="thin">
        <color auto="1"/>
      </top>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medium">
        <color theme="0"/>
      </right>
      <top style="thick">
        <color auto="1"/>
      </top>
      <bottom style="medium">
        <color theme="0"/>
      </bottom>
      <diagonal/>
    </border>
    <border>
      <left style="medium">
        <color theme="0"/>
      </left>
      <right style="medium">
        <color theme="0"/>
      </right>
      <top/>
      <bottom style="thick">
        <color auto="1"/>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auto="1"/>
      </left>
      <right/>
      <top/>
      <bottom style="thin">
        <color auto="1"/>
      </bottom>
      <diagonal/>
    </border>
    <border>
      <left/>
      <right style="thin">
        <color auto="1"/>
      </right>
      <top/>
      <bottom style="thin">
        <color auto="1"/>
      </bottom>
      <diagonal/>
    </border>
    <border>
      <left/>
      <right style="medium">
        <color theme="0"/>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style="medium">
        <color theme="0"/>
      </right>
      <top style="thin">
        <color auto="1"/>
      </top>
      <bottom style="thin">
        <color auto="1"/>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ck">
        <color auto="1"/>
      </top>
      <bottom style="thick">
        <color theme="0"/>
      </bottom>
      <diagonal/>
    </border>
    <border>
      <left style="thin">
        <color auto="1"/>
      </left>
      <right/>
      <top style="thick">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right/>
      <top style="thick">
        <color auto="1"/>
      </top>
      <bottom style="thick">
        <color theme="0"/>
      </bottom>
      <diagonal/>
    </border>
    <border>
      <left/>
      <right/>
      <top style="thick">
        <color theme="0"/>
      </top>
      <bottom style="thick">
        <color theme="0"/>
      </bottom>
      <diagonal/>
    </border>
    <border>
      <left style="thin">
        <color theme="0"/>
      </left>
      <right style="thin">
        <color theme="0"/>
      </right>
      <top style="thick">
        <color auto="1"/>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style="thin">
        <color auto="1"/>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diagonal/>
    </border>
    <border>
      <left style="thin">
        <color theme="0"/>
      </left>
      <right style="thin">
        <color theme="0"/>
      </right>
      <top/>
      <bottom/>
      <diagonal/>
    </border>
    <border>
      <left/>
      <right style="thin">
        <color theme="0"/>
      </right>
      <top/>
      <bottom style="medium">
        <color theme="0"/>
      </bottom>
      <diagonal/>
    </border>
    <border>
      <left/>
      <right style="medium">
        <color theme="0"/>
      </right>
      <top style="thick">
        <color auto="1"/>
      </top>
      <bottom/>
      <diagonal/>
    </border>
    <border>
      <left/>
      <right/>
      <top style="thin">
        <color theme="2" tint="-0.24994659260841701"/>
      </top>
      <bottom style="thick">
        <color auto="1"/>
      </bottom>
      <diagonal/>
    </border>
    <border>
      <left/>
      <right style="thick">
        <color auto="1"/>
      </right>
      <top style="thin">
        <color theme="2" tint="-0.24994659260841701"/>
      </top>
      <bottom style="thick">
        <color auto="1"/>
      </bottom>
      <diagonal/>
    </border>
    <border>
      <left style="thick">
        <color auto="1"/>
      </left>
      <right/>
      <top style="thick">
        <color rgb="FF000000"/>
      </top>
      <bottom/>
      <diagonal/>
    </border>
    <border>
      <left/>
      <right style="thick">
        <color auto="1"/>
      </right>
      <top style="thick">
        <color rgb="FF000000"/>
      </top>
      <bottom/>
      <diagonal/>
    </border>
    <border>
      <left/>
      <right style="thick">
        <color rgb="FF000000"/>
      </right>
      <top style="thick">
        <color rgb="FF000000"/>
      </top>
      <bottom style="thick">
        <color auto="1"/>
      </bottom>
      <diagonal/>
    </border>
  </borders>
  <cellStyleXfs count="39">
    <xf numFmtId="0" fontId="0" fillId="0" borderId="5"/>
    <xf numFmtId="0" fontId="10" fillId="0" borderId="0" applyNumberFormat="0" applyFill="0" applyBorder="0" applyAlignment="0" applyProtection="0"/>
    <xf numFmtId="0" fontId="6" fillId="0" borderId="0" applyNumberFormat="0" applyFill="0" applyBorder="0" applyAlignment="0" applyProtection="0"/>
    <xf numFmtId="0" fontId="9" fillId="2" borderId="0" applyNumberFormat="0" applyBorder="0" applyAlignment="0" applyProtection="0"/>
    <xf numFmtId="0" fontId="16" fillId="0" borderId="5" applyNumberFormat="0" applyFill="0" applyBorder="0" applyAlignment="0" applyProtection="0"/>
    <xf numFmtId="0" fontId="5" fillId="0" borderId="0">
      <alignment horizontal="left"/>
    </xf>
    <xf numFmtId="164" fontId="5" fillId="0" borderId="0" applyFont="0" applyFill="0" applyBorder="0" applyAlignment="0">
      <alignment horizontal="left"/>
    </xf>
    <xf numFmtId="4" fontId="5" fillId="0" borderId="0" applyFont="0" applyFill="0" applyBorder="0" applyAlignment="0">
      <alignment horizontal="left"/>
    </xf>
    <xf numFmtId="165" fontId="5" fillId="0" borderId="0" applyFont="0" applyFill="0" applyBorder="0" applyAlignment="0">
      <alignment horizontal="left"/>
    </xf>
    <xf numFmtId="39" fontId="17" fillId="0" borderId="0" applyFill="0" applyBorder="0" applyProtection="0">
      <alignment horizontal="left"/>
    </xf>
    <xf numFmtId="0" fontId="18" fillId="0" borderId="0" applyNumberFormat="0" applyFill="0" applyBorder="0" applyProtection="0">
      <alignment wrapText="1"/>
    </xf>
    <xf numFmtId="166" fontId="5" fillId="0" borderId="0" applyFont="0" applyFill="0" applyBorder="0" applyAlignment="0">
      <alignment horizontal="left"/>
    </xf>
    <xf numFmtId="0" fontId="20" fillId="7" borderId="12" applyNumberFormat="0" applyProtection="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3" fillId="0" borderId="0">
      <alignment horizontal="left"/>
    </xf>
    <xf numFmtId="166" fontId="3" fillId="0" borderId="0" applyFont="0" applyFill="0" applyBorder="0" applyAlignment="0">
      <alignment horizontal="left"/>
    </xf>
    <xf numFmtId="165" fontId="3" fillId="0" borderId="0" applyFont="0" applyFill="0" applyBorder="0" applyAlignment="0">
      <alignment horizontal="left"/>
    </xf>
    <xf numFmtId="164" fontId="3" fillId="0" borderId="0" applyFont="0" applyFill="0" applyBorder="0" applyAlignment="0">
      <alignment horizontal="left"/>
    </xf>
    <xf numFmtId="4" fontId="3" fillId="0" borderId="0" applyFont="0" applyFill="0" applyBorder="0" applyAlignment="0">
      <alignment horizontal="left"/>
    </xf>
    <xf numFmtId="0" fontId="2" fillId="0" borderId="0">
      <alignment horizontal="left"/>
    </xf>
    <xf numFmtId="164" fontId="2" fillId="0" borderId="0" applyFont="0" applyFill="0" applyBorder="0" applyAlignment="0">
      <alignment horizontal="left"/>
    </xf>
    <xf numFmtId="4" fontId="2" fillId="0" borderId="0" applyFont="0" applyFill="0" applyBorder="0" applyAlignment="0">
      <alignment horizontal="left"/>
    </xf>
    <xf numFmtId="165" fontId="2" fillId="0" borderId="0" applyFont="0" applyFill="0" applyBorder="0" applyAlignment="0">
      <alignment horizontal="left"/>
    </xf>
    <xf numFmtId="166" fontId="2" fillId="0" borderId="0" applyFont="0" applyFill="0" applyBorder="0" applyAlignment="0">
      <alignment horizontal="left"/>
    </xf>
    <xf numFmtId="0" fontId="2" fillId="0" borderId="0">
      <alignment horizontal="left"/>
    </xf>
    <xf numFmtId="166" fontId="2" fillId="0" borderId="0" applyFont="0" applyFill="0" applyBorder="0" applyAlignment="0">
      <alignment horizontal="left"/>
    </xf>
    <xf numFmtId="165" fontId="2" fillId="0" borderId="0" applyFont="0" applyFill="0" applyBorder="0" applyAlignment="0">
      <alignment horizontal="left"/>
    </xf>
    <xf numFmtId="164" fontId="2" fillId="0" borderId="0" applyFont="0" applyFill="0" applyBorder="0" applyAlignment="0">
      <alignment horizontal="left"/>
    </xf>
    <xf numFmtId="4" fontId="2" fillId="0" borderId="0" applyFont="0" applyFill="0" applyBorder="0" applyAlignment="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1" fillId="0" borderId="0">
      <alignment horizontal="left"/>
    </xf>
    <xf numFmtId="164" fontId="1" fillId="0" borderId="0" applyFont="0" applyFill="0" applyBorder="0" applyAlignment="0">
      <alignment horizontal="left"/>
    </xf>
    <xf numFmtId="4" fontId="1" fillId="0" borderId="0" applyFont="0" applyFill="0" applyBorder="0" applyAlignment="0">
      <alignment horizontal="left"/>
    </xf>
    <xf numFmtId="165" fontId="1" fillId="0" borderId="0" applyFont="0" applyFill="0" applyBorder="0" applyAlignment="0">
      <alignment horizontal="left"/>
    </xf>
    <xf numFmtId="166" fontId="1" fillId="0" borderId="0" applyFont="0" applyFill="0" applyBorder="0" applyAlignment="0">
      <alignment horizontal="left"/>
    </xf>
  </cellStyleXfs>
  <cellXfs count="608">
    <xf numFmtId="0" fontId="0" fillId="0" borderId="5" xfId="0"/>
    <xf numFmtId="0" fontId="10" fillId="0" borderId="0" xfId="1"/>
    <xf numFmtId="0" fontId="6" fillId="0" borderId="1" xfId="2" applyBorder="1" applyAlignment="1">
      <alignment horizontal="center"/>
    </xf>
    <xf numFmtId="0" fontId="6" fillId="0" borderId="0" xfId="2"/>
    <xf numFmtId="0" fontId="9" fillId="0" borderId="6" xfId="3" applyFill="1" applyBorder="1" applyAlignment="1">
      <alignment horizontal="left" vertical="center"/>
    </xf>
    <xf numFmtId="0" fontId="9"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6" fillId="0" borderId="7" xfId="2" applyBorder="1" applyAlignment="1">
      <alignment horizontal="center"/>
    </xf>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6" fillId="0" borderId="0" xfId="0" applyNumberFormat="1" applyFont="1" applyBorder="1" applyAlignment="1">
      <alignment horizontal="left" vertical="center" wrapText="1" indent="1"/>
    </xf>
    <xf numFmtId="20" fontId="6" fillId="0" borderId="0" xfId="0" applyNumberFormat="1" applyFont="1" applyBorder="1" applyAlignment="1">
      <alignment horizontal="center" vertical="center" wrapText="1"/>
    </xf>
    <xf numFmtId="2" fontId="6"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1" fillId="0" borderId="0" xfId="1" applyFont="1" applyFill="1" applyBorder="1" applyAlignment="1">
      <alignment vertical="center"/>
    </xf>
    <xf numFmtId="20" fontId="11" fillId="0" borderId="0" xfId="0" applyNumberFormat="1" applyFont="1" applyBorder="1" applyAlignment="1">
      <alignment horizontal="center" vertical="center" wrapText="1"/>
    </xf>
    <xf numFmtId="0" fontId="0" fillId="0" borderId="13" xfId="0" applyBorder="1"/>
    <xf numFmtId="0" fontId="6" fillId="0" borderId="9" xfId="2" applyBorder="1" applyAlignment="1">
      <alignment horizontal="center"/>
    </xf>
    <xf numFmtId="0" fontId="11" fillId="3" borderId="5" xfId="1" applyFont="1" applyFill="1" applyBorder="1" applyAlignment="1">
      <alignment vertical="center" wrapText="1"/>
    </xf>
    <xf numFmtId="20" fontId="11" fillId="4" borderId="17" xfId="1" applyNumberFormat="1" applyFont="1" applyFill="1" applyBorder="1" applyAlignment="1">
      <alignment vertical="center" wrapText="1"/>
    </xf>
    <xf numFmtId="20" fontId="11" fillId="4" borderId="18" xfId="1" applyNumberFormat="1" applyFont="1" applyFill="1" applyBorder="1" applyAlignment="1">
      <alignment vertical="center"/>
    </xf>
    <xf numFmtId="20" fontId="11" fillId="5" borderId="17" xfId="1" applyNumberFormat="1" applyFont="1" applyFill="1" applyBorder="1" applyAlignment="1">
      <alignment vertical="center" wrapText="1"/>
    </xf>
    <xf numFmtId="1" fontId="13" fillId="4" borderId="19" xfId="0" applyNumberFormat="1" applyFont="1" applyFill="1" applyBorder="1" applyAlignment="1">
      <alignment vertical="center"/>
    </xf>
    <xf numFmtId="1" fontId="13" fillId="5" borderId="19" xfId="0" applyNumberFormat="1" applyFont="1" applyFill="1" applyBorder="1" applyAlignment="1">
      <alignment vertical="center"/>
    </xf>
    <xf numFmtId="0" fontId="15" fillId="2" borderId="4" xfId="3" applyFont="1" applyBorder="1" applyAlignment="1">
      <alignment horizontal="left" vertical="center" wrapText="1" indent="1"/>
    </xf>
    <xf numFmtId="0" fontId="11" fillId="4" borderId="5" xfId="1" applyFont="1" applyFill="1" applyBorder="1" applyAlignment="1">
      <alignment vertical="center" wrapText="1"/>
    </xf>
    <xf numFmtId="0" fontId="0" fillId="15" borderId="2" xfId="0" applyFill="1" applyBorder="1" applyAlignment="1">
      <alignment horizontal="center" vertical="center" wrapText="1"/>
    </xf>
    <xf numFmtId="0" fontId="0" fillId="15" borderId="5" xfId="0" applyFill="1"/>
    <xf numFmtId="20" fontId="11" fillId="14" borderId="17" xfId="1" applyNumberFormat="1" applyFont="1" applyFill="1" applyBorder="1" applyAlignment="1">
      <alignment vertical="center" wrapText="1"/>
    </xf>
    <xf numFmtId="1" fontId="13" fillId="14" borderId="18" xfId="0" applyNumberFormat="1" applyFont="1" applyFill="1" applyBorder="1" applyAlignment="1">
      <alignment horizontal="center" vertical="center"/>
    </xf>
    <xf numFmtId="0" fontId="15" fillId="2" borderId="27" xfId="3" applyFont="1" applyBorder="1" applyAlignment="1">
      <alignment horizontal="left" vertical="center" wrapText="1" indent="1"/>
    </xf>
    <xf numFmtId="0" fontId="15" fillId="2" borderId="27" xfId="3" applyFont="1" applyBorder="1" applyAlignment="1">
      <alignment horizontal="center" vertical="center"/>
    </xf>
    <xf numFmtId="0" fontId="15" fillId="2" borderId="26" xfId="3" applyFont="1" applyBorder="1" applyAlignment="1">
      <alignment horizontal="center" vertical="center" wrapText="1"/>
    </xf>
    <xf numFmtId="0" fontId="25" fillId="0" borderId="0" xfId="1" applyFont="1" applyAlignment="1">
      <alignment vertical="center"/>
    </xf>
    <xf numFmtId="0" fontId="35" fillId="2" borderId="16" xfId="3" applyFont="1" applyBorder="1" applyAlignment="1">
      <alignment horizontal="center" vertical="center" wrapText="1"/>
    </xf>
    <xf numFmtId="0" fontId="35" fillId="2" borderId="31" xfId="3" applyFont="1" applyBorder="1" applyAlignment="1">
      <alignment horizontal="center" vertical="center" wrapText="1"/>
    </xf>
    <xf numFmtId="1" fontId="36" fillId="8" borderId="2" xfId="0" applyNumberFormat="1" applyFont="1" applyFill="1" applyBorder="1" applyAlignment="1">
      <alignment horizontal="center" vertical="center" wrapText="1"/>
    </xf>
    <xf numFmtId="1" fontId="36" fillId="8" borderId="32" xfId="0" applyNumberFormat="1" applyFont="1" applyFill="1" applyBorder="1" applyAlignment="1">
      <alignment horizontal="center" vertical="center" wrapText="1"/>
    </xf>
    <xf numFmtId="1" fontId="36" fillId="9" borderId="5" xfId="0" applyNumberFormat="1" applyFont="1" applyFill="1" applyAlignment="1">
      <alignment horizontal="center" vertical="center" wrapText="1"/>
    </xf>
    <xf numFmtId="1" fontId="36" fillId="11" borderId="5" xfId="0" applyNumberFormat="1" applyFont="1" applyFill="1" applyAlignment="1">
      <alignment horizontal="center" vertical="center" wrapText="1"/>
    </xf>
    <xf numFmtId="1" fontId="36" fillId="10" borderId="5" xfId="0" applyNumberFormat="1" applyFont="1" applyFill="1" applyAlignment="1">
      <alignment horizontal="center" vertical="center" wrapText="1"/>
    </xf>
    <xf numFmtId="1" fontId="36" fillId="12" borderId="5" xfId="0" applyNumberFormat="1" applyFont="1" applyFill="1" applyAlignment="1">
      <alignment horizontal="center" vertical="center" wrapText="1"/>
    </xf>
    <xf numFmtId="1" fontId="36" fillId="9" borderId="7" xfId="0" applyNumberFormat="1" applyFont="1" applyFill="1" applyBorder="1" applyAlignment="1">
      <alignment horizontal="center" vertical="center" wrapText="1"/>
    </xf>
    <xf numFmtId="1" fontId="36" fillId="11" borderId="7" xfId="0" applyNumberFormat="1" applyFont="1" applyFill="1" applyBorder="1" applyAlignment="1">
      <alignment horizontal="center" vertical="center" wrapText="1"/>
    </xf>
    <xf numFmtId="1" fontId="36" fillId="10" borderId="7" xfId="0" applyNumberFormat="1" applyFont="1" applyFill="1" applyBorder="1" applyAlignment="1">
      <alignment horizontal="center" vertical="center" wrapText="1"/>
    </xf>
    <xf numFmtId="1" fontId="36" fillId="12" borderId="7" xfId="0" applyNumberFormat="1" applyFont="1" applyFill="1" applyBorder="1" applyAlignment="1">
      <alignment horizontal="center" vertical="center" wrapText="1"/>
    </xf>
    <xf numFmtId="1" fontId="42" fillId="8" borderId="35" xfId="0" applyNumberFormat="1" applyFont="1" applyFill="1" applyBorder="1" applyAlignment="1">
      <alignment horizontal="center" vertical="center" wrapText="1"/>
    </xf>
    <xf numFmtId="1" fontId="42" fillId="9" borderId="35" xfId="0" applyNumberFormat="1" applyFont="1" applyFill="1" applyBorder="1" applyAlignment="1">
      <alignment horizontal="center" vertical="center" wrapText="1"/>
    </xf>
    <xf numFmtId="1" fontId="42" fillId="11" borderId="35" xfId="0" applyNumberFormat="1" applyFont="1" applyFill="1" applyBorder="1" applyAlignment="1">
      <alignment horizontal="center" vertical="center" wrapText="1"/>
    </xf>
    <xf numFmtId="1" fontId="42" fillId="10" borderId="35" xfId="0" applyNumberFormat="1" applyFont="1" applyFill="1" applyBorder="1" applyAlignment="1">
      <alignment horizontal="center" vertical="center" wrapText="1"/>
    </xf>
    <xf numFmtId="1" fontId="42" fillId="12" borderId="35" xfId="0" applyNumberFormat="1" applyFont="1" applyFill="1" applyBorder="1" applyAlignment="1">
      <alignment horizontal="center" vertical="center" wrapText="1"/>
    </xf>
    <xf numFmtId="0" fontId="43" fillId="2" borderId="33" xfId="3" applyFont="1" applyBorder="1" applyAlignment="1">
      <alignment horizontal="center" vertical="center" wrapText="1"/>
    </xf>
    <xf numFmtId="0" fontId="35" fillId="2" borderId="20" xfId="3" applyFont="1" applyBorder="1" applyAlignment="1">
      <alignment horizontal="center" vertical="center" wrapText="1"/>
    </xf>
    <xf numFmtId="0" fontId="35" fillId="2" borderId="15" xfId="3" applyFont="1" applyBorder="1" applyAlignment="1">
      <alignment horizontal="center" vertical="center" wrapText="1"/>
    </xf>
    <xf numFmtId="1" fontId="11" fillId="4" borderId="2" xfId="0" applyNumberFormat="1" applyFont="1" applyFill="1" applyBorder="1" applyAlignment="1">
      <alignment horizontal="center" vertical="center" wrapText="1"/>
    </xf>
    <xf numFmtId="164" fontId="6" fillId="4" borderId="5" xfId="0" applyNumberFormat="1" applyFont="1" applyFill="1" applyAlignment="1" applyProtection="1">
      <alignment horizontal="center" vertical="center" wrapText="1"/>
      <protection locked="0"/>
    </xf>
    <xf numFmtId="164" fontId="6" fillId="3" borderId="2" xfId="0" applyNumberFormat="1" applyFont="1" applyFill="1" applyBorder="1" applyAlignment="1" applyProtection="1">
      <alignment horizontal="center" vertical="center" wrapText="1"/>
      <protection locked="0"/>
    </xf>
    <xf numFmtId="164" fontId="6" fillId="3" borderId="5" xfId="0" applyNumberFormat="1" applyFont="1" applyFill="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0" fontId="0" fillId="15" borderId="2" xfId="0" applyFill="1" applyBorder="1"/>
    <xf numFmtId="1" fontId="14" fillId="4" borderId="2" xfId="0" applyNumberFormat="1" applyFont="1" applyFill="1" applyBorder="1" applyAlignment="1">
      <alignment horizontal="center" vertical="center" wrapText="1"/>
    </xf>
    <xf numFmtId="1" fontId="14" fillId="3" borderId="2" xfId="0" applyNumberFormat="1" applyFont="1" applyFill="1" applyBorder="1" applyAlignment="1">
      <alignment horizontal="center" vertical="center" wrapText="1"/>
    </xf>
    <xf numFmtId="1" fontId="14" fillId="3" borderId="52" xfId="0" applyNumberFormat="1" applyFont="1" applyFill="1" applyBorder="1" applyAlignment="1">
      <alignment horizontal="center" vertical="center" wrapText="1"/>
    </xf>
    <xf numFmtId="164" fontId="6" fillId="4" borderId="2" xfId="0" applyNumberFormat="1" applyFont="1" applyFill="1" applyBorder="1" applyAlignment="1" applyProtection="1">
      <alignment horizontal="center" vertical="center" wrapText="1"/>
      <protection locked="0"/>
    </xf>
    <xf numFmtId="1" fontId="11" fillId="3" borderId="2" xfId="0" applyNumberFormat="1" applyFont="1" applyFill="1" applyBorder="1" applyAlignment="1">
      <alignment horizontal="center" vertical="center" wrapText="1"/>
    </xf>
    <xf numFmtId="1" fontId="31" fillId="15" borderId="2" xfId="0" applyNumberFormat="1" applyFont="1" applyFill="1" applyBorder="1" applyAlignment="1">
      <alignment horizontal="center" vertical="center" wrapText="1"/>
    </xf>
    <xf numFmtId="1" fontId="31" fillId="4" borderId="2" xfId="0" applyNumberFormat="1" applyFont="1" applyFill="1" applyBorder="1" applyAlignment="1" applyProtection="1">
      <alignment horizontal="center" vertical="center" wrapText="1"/>
      <protection locked="0"/>
    </xf>
    <xf numFmtId="1" fontId="36" fillId="5" borderId="13" xfId="0" applyNumberFormat="1" applyFont="1" applyFill="1" applyBorder="1" applyAlignment="1">
      <alignment horizontal="center" vertical="center" wrapText="1"/>
    </xf>
    <xf numFmtId="1" fontId="36" fillId="5" borderId="4" xfId="0" applyNumberFormat="1" applyFont="1" applyFill="1" applyBorder="1" applyAlignment="1">
      <alignment horizontal="center" vertical="center" wrapText="1"/>
    </xf>
    <xf numFmtId="1" fontId="42" fillId="5" borderId="0" xfId="0" applyNumberFormat="1" applyFont="1" applyFill="1" applyBorder="1" applyAlignment="1">
      <alignment horizontal="center" vertical="center" wrapText="1"/>
    </xf>
    <xf numFmtId="0" fontId="49" fillId="0" borderId="59" xfId="0" applyFont="1" applyBorder="1"/>
    <xf numFmtId="0" fontId="15" fillId="2" borderId="27" xfId="3" applyFont="1" applyBorder="1" applyAlignment="1">
      <alignment horizontal="center" vertical="center" wrapText="1"/>
    </xf>
    <xf numFmtId="0" fontId="6" fillId="3" borderId="2" xfId="0" applyFont="1" applyFill="1" applyBorder="1" applyAlignment="1" applyProtection="1">
      <alignment horizontal="left" vertical="center" wrapText="1" indent="1"/>
      <protection locked="0"/>
    </xf>
    <xf numFmtId="0" fontId="6" fillId="3" borderId="5" xfId="0" applyFont="1" applyFill="1" applyAlignment="1" applyProtection="1">
      <alignment horizontal="left" vertical="center" wrapText="1" indent="1"/>
      <protection locked="0"/>
    </xf>
    <xf numFmtId="0" fontId="6" fillId="4" borderId="5" xfId="0" applyFont="1" applyFill="1" applyAlignment="1" applyProtection="1">
      <alignment horizontal="left" vertical="center" wrapText="1" indent="1"/>
      <protection locked="0"/>
    </xf>
    <xf numFmtId="0" fontId="6" fillId="3" borderId="8" xfId="0" applyFont="1" applyFill="1" applyBorder="1" applyAlignment="1" applyProtection="1">
      <alignment horizontal="left" vertical="center" wrapText="1" indent="1"/>
      <protection locked="0"/>
    </xf>
    <xf numFmtId="0" fontId="0" fillId="15" borderId="14" xfId="0" applyFill="1" applyBorder="1" applyAlignment="1">
      <alignment horizontal="left" vertical="center" wrapText="1" indent="1"/>
    </xf>
    <xf numFmtId="0" fontId="6" fillId="4" borderId="2" xfId="0" applyFont="1" applyFill="1" applyBorder="1" applyAlignment="1" applyProtection="1">
      <alignment horizontal="left" vertical="center" wrapText="1" indent="1"/>
      <protection locked="0"/>
    </xf>
    <xf numFmtId="0" fontId="14" fillId="0" borderId="13" xfId="0" applyFont="1" applyBorder="1" applyAlignment="1">
      <alignment horizontal="center" vertical="center" wrapText="1"/>
    </xf>
    <xf numFmtId="1" fontId="36" fillId="29" borderId="5" xfId="0" applyNumberFormat="1" applyFont="1" applyFill="1" applyAlignment="1">
      <alignment horizontal="center" vertical="center" wrapText="1"/>
    </xf>
    <xf numFmtId="1" fontId="36" fillId="29" borderId="7" xfId="0" applyNumberFormat="1" applyFont="1" applyFill="1" applyBorder="1" applyAlignment="1">
      <alignment horizontal="center" vertical="center" wrapText="1"/>
    </xf>
    <xf numFmtId="1" fontId="31" fillId="11" borderId="2" xfId="0" applyNumberFormat="1" applyFont="1" applyFill="1" applyBorder="1" applyAlignment="1" applyProtection="1">
      <alignment horizontal="center" vertical="center" wrapText="1"/>
      <protection locked="0"/>
    </xf>
    <xf numFmtId="1" fontId="31" fillId="15" borderId="8" xfId="0" applyNumberFormat="1" applyFont="1" applyFill="1" applyBorder="1" applyAlignment="1">
      <alignment horizontal="center" vertical="center" wrapText="1"/>
    </xf>
    <xf numFmtId="1" fontId="11" fillId="11" borderId="2" xfId="0" applyNumberFormat="1" applyFont="1" applyFill="1" applyBorder="1" applyAlignment="1">
      <alignment horizontal="center" vertical="center" wrapText="1"/>
    </xf>
    <xf numFmtId="0" fontId="0" fillId="0" borderId="76" xfId="0" applyBorder="1" applyAlignment="1">
      <alignment horizontal="center" vertical="center" wrapText="1"/>
    </xf>
    <xf numFmtId="20" fontId="14" fillId="0" borderId="76" xfId="0" applyNumberFormat="1" applyFont="1" applyBorder="1" applyAlignment="1">
      <alignment horizontal="center" vertical="center" wrapText="1"/>
    </xf>
    <xf numFmtId="0" fontId="15" fillId="2" borderId="77" xfId="3" applyFont="1" applyBorder="1" applyAlignment="1">
      <alignment horizontal="center" vertical="center" wrapText="1"/>
    </xf>
    <xf numFmtId="1" fontId="31" fillId="3" borderId="78" xfId="0" applyNumberFormat="1" applyFont="1" applyFill="1" applyBorder="1" applyAlignment="1" applyProtection="1">
      <alignment horizontal="center" vertical="center" wrapText="1"/>
      <protection locked="0"/>
    </xf>
    <xf numFmtId="1" fontId="31" fillId="15" borderId="78" xfId="0" applyNumberFormat="1" applyFont="1" applyFill="1" applyBorder="1" applyAlignment="1">
      <alignment horizontal="center" vertical="center" wrapText="1"/>
    </xf>
    <xf numFmtId="1" fontId="31" fillId="3" borderId="79" xfId="0" applyNumberFormat="1" applyFont="1" applyFill="1" applyBorder="1" applyAlignment="1" applyProtection="1">
      <alignment horizontal="center" vertical="center" wrapText="1"/>
      <protection locked="0"/>
    </xf>
    <xf numFmtId="1" fontId="36" fillId="30" borderId="5" xfId="0" applyNumberFormat="1" applyFont="1" applyFill="1" applyAlignment="1">
      <alignment horizontal="center" vertical="center" wrapText="1"/>
    </xf>
    <xf numFmtId="1" fontId="36" fillId="30" borderId="7" xfId="0" applyNumberFormat="1" applyFont="1" applyFill="1" applyBorder="1" applyAlignment="1">
      <alignment horizontal="center" vertical="center" wrapText="1"/>
    </xf>
    <xf numFmtId="1" fontId="42" fillId="30" borderId="35" xfId="0" applyNumberFormat="1" applyFont="1" applyFill="1" applyBorder="1" applyAlignment="1">
      <alignment horizontal="center" vertical="center" wrapText="1"/>
    </xf>
    <xf numFmtId="1" fontId="36" fillId="8" borderId="5" xfId="0" applyNumberFormat="1" applyFont="1" applyFill="1" applyAlignment="1">
      <alignment horizontal="center" vertical="center" wrapText="1"/>
    </xf>
    <xf numFmtId="1" fontId="36" fillId="8" borderId="7" xfId="0" applyNumberFormat="1" applyFont="1" applyFill="1" applyBorder="1" applyAlignment="1">
      <alignment horizontal="center" vertical="center" wrapText="1"/>
    </xf>
    <xf numFmtId="1" fontId="42" fillId="29" borderId="47" xfId="0" applyNumberFormat="1" applyFont="1" applyFill="1" applyBorder="1" applyAlignment="1">
      <alignment horizontal="center" vertical="center" wrapText="1"/>
    </xf>
    <xf numFmtId="1" fontId="42" fillId="31" borderId="82" xfId="0" applyNumberFormat="1" applyFont="1" applyFill="1" applyBorder="1" applyAlignment="1">
      <alignment horizontal="center" vertical="center" wrapText="1"/>
    </xf>
    <xf numFmtId="1" fontId="36" fillId="31" borderId="5" xfId="0" applyNumberFormat="1" applyFont="1" applyFill="1" applyAlignment="1">
      <alignment horizontal="center" vertical="center" wrapText="1"/>
    </xf>
    <xf numFmtId="1" fontId="36" fillId="31" borderId="7" xfId="0" applyNumberFormat="1" applyFont="1" applyFill="1" applyBorder="1" applyAlignment="1">
      <alignment horizontal="center" vertical="center" wrapText="1"/>
    </xf>
    <xf numFmtId="1" fontId="42" fillId="6" borderId="83" xfId="0" applyNumberFormat="1" applyFont="1" applyFill="1" applyBorder="1" applyAlignment="1">
      <alignment horizontal="center" vertical="center" wrapText="1"/>
    </xf>
    <xf numFmtId="1" fontId="36" fillId="6" borderId="8" xfId="0" applyNumberFormat="1" applyFont="1" applyFill="1" applyBorder="1" applyAlignment="1">
      <alignment horizontal="center" vertical="center" wrapText="1"/>
    </xf>
    <xf numFmtId="1" fontId="36" fillId="6" borderId="41" xfId="0" applyNumberFormat="1" applyFont="1" applyFill="1" applyBorder="1" applyAlignment="1">
      <alignment horizontal="center" vertical="center" wrapText="1"/>
    </xf>
    <xf numFmtId="0" fontId="35" fillId="2" borderId="85" xfId="3" applyFont="1" applyBorder="1" applyAlignment="1">
      <alignment horizontal="center" vertical="center" wrapText="1"/>
    </xf>
    <xf numFmtId="1" fontId="14" fillId="5" borderId="87" xfId="0" applyNumberFormat="1" applyFont="1" applyFill="1" applyBorder="1" applyAlignment="1">
      <alignment horizontal="center" vertical="center" wrapText="1"/>
    </xf>
    <xf numFmtId="0" fontId="24" fillId="0" borderId="0" xfId="10" applyFont="1" applyAlignment="1" applyProtection="1">
      <alignment horizontal="center" vertical="center" wrapText="1"/>
    </xf>
    <xf numFmtId="164" fontId="34" fillId="8" borderId="76"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10" xfId="4" applyNumberFormat="1" applyFont="1" applyFill="1" applyBorder="1" applyAlignment="1">
      <alignment horizontal="center" vertical="center" wrapText="1"/>
    </xf>
    <xf numFmtId="164" fontId="34" fillId="5" borderId="3" xfId="4" applyNumberFormat="1" applyFont="1" applyFill="1" applyBorder="1" applyAlignment="1">
      <alignment horizontal="center" vertical="center" wrapText="1"/>
    </xf>
    <xf numFmtId="0" fontId="34" fillId="30" borderId="10" xfId="4" applyFont="1" applyFill="1" applyBorder="1" applyAlignment="1">
      <alignment horizontal="center" vertical="center"/>
    </xf>
    <xf numFmtId="0" fontId="34" fillId="8" borderId="10" xfId="4" applyFont="1" applyFill="1" applyBorder="1" applyAlignment="1">
      <alignment horizontal="center" vertical="center"/>
    </xf>
    <xf numFmtId="0" fontId="34" fillId="31" borderId="10" xfId="4" applyFont="1" applyFill="1" applyBorder="1" applyAlignment="1">
      <alignment horizontal="center" vertical="center"/>
    </xf>
    <xf numFmtId="164" fontId="34" fillId="29" borderId="10" xfId="4" applyNumberFormat="1" applyFont="1" applyFill="1" applyBorder="1" applyAlignment="1">
      <alignment horizontal="center" vertical="center" wrapText="1"/>
    </xf>
    <xf numFmtId="164" fontId="34" fillId="6" borderId="49" xfId="4" applyNumberFormat="1" applyFont="1" applyFill="1" applyBorder="1" applyAlignment="1">
      <alignment horizontal="center" vertical="center" wrapText="1"/>
    </xf>
    <xf numFmtId="39" fontId="64" fillId="0" borderId="0" xfId="9" applyFont="1" applyAlignment="1" applyProtection="1">
      <alignment horizontal="center" vertical="center"/>
    </xf>
    <xf numFmtId="39" fontId="64" fillId="16" borderId="37" xfId="9" applyFont="1" applyFill="1" applyBorder="1" applyAlignment="1" applyProtection="1">
      <alignment horizontal="center" vertical="center"/>
    </xf>
    <xf numFmtId="39" fontId="64" fillId="0" borderId="0" xfId="9" applyFont="1" applyAlignment="1">
      <alignment horizontal="center" vertical="center"/>
    </xf>
    <xf numFmtId="0" fontId="1" fillId="0" borderId="0" xfId="34">
      <alignment horizontal="left"/>
    </xf>
    <xf numFmtId="0" fontId="4" fillId="0" borderId="0" xfId="34" applyFont="1">
      <alignment horizontal="left"/>
    </xf>
    <xf numFmtId="164" fontId="4" fillId="0" borderId="0" xfId="35" applyFont="1">
      <alignment horizontal="left"/>
    </xf>
    <xf numFmtId="4" fontId="4" fillId="0" borderId="0" xfId="36" applyFont="1">
      <alignment horizontal="left"/>
    </xf>
    <xf numFmtId="165" fontId="4" fillId="0" borderId="0" xfId="37" applyFont="1">
      <alignment horizontal="left"/>
    </xf>
    <xf numFmtId="164" fontId="4" fillId="0" borderId="0" xfId="35" applyFont="1" applyFill="1" applyBorder="1">
      <alignment horizontal="left"/>
    </xf>
    <xf numFmtId="4" fontId="4" fillId="0" borderId="15" xfId="36" applyFont="1" applyFill="1" applyBorder="1">
      <alignment horizontal="left"/>
    </xf>
    <xf numFmtId="164" fontId="4" fillId="0" borderId="15" xfId="35" applyFont="1" applyFill="1" applyBorder="1">
      <alignment horizontal="left"/>
    </xf>
    <xf numFmtId="164" fontId="4" fillId="0" borderId="15" xfId="35" applyFont="1" applyBorder="1">
      <alignment horizontal="left"/>
    </xf>
    <xf numFmtId="14" fontId="4" fillId="0" borderId="15" xfId="37" applyNumberFormat="1" applyFont="1" applyFill="1" applyBorder="1">
      <alignment horizontal="left"/>
    </xf>
    <xf numFmtId="2" fontId="60" fillId="14" borderId="28" xfId="36" applyNumberFormat="1" applyFont="1" applyFill="1" applyBorder="1" applyAlignment="1">
      <alignment horizontal="center" vertical="center"/>
    </xf>
    <xf numFmtId="2" fontId="60" fillId="4" borderId="90" xfId="35" applyNumberFormat="1" applyFont="1" applyFill="1" applyBorder="1" applyAlignment="1" applyProtection="1">
      <alignment horizontal="center" vertical="center" wrapText="1"/>
      <protection locked="0"/>
    </xf>
    <xf numFmtId="0" fontId="51" fillId="0" borderId="0" xfId="34" applyFont="1" applyAlignment="1" applyProtection="1">
      <alignment horizontal="left" vertical="center" wrapText="1"/>
      <protection locked="0"/>
    </xf>
    <xf numFmtId="2" fontId="38" fillId="0" borderId="0" xfId="35" applyNumberFormat="1" applyFont="1" applyFill="1" applyBorder="1" applyAlignment="1" applyProtection="1">
      <alignment horizontal="center" vertical="center" wrapText="1"/>
      <protection locked="0"/>
    </xf>
    <xf numFmtId="1" fontId="38" fillId="0" borderId="0" xfId="35" applyNumberFormat="1" applyFont="1" applyFill="1" applyBorder="1" applyAlignment="1" applyProtection="1">
      <alignment horizontal="center" vertical="center" wrapText="1"/>
      <protection locked="0"/>
    </xf>
    <xf numFmtId="168" fontId="39" fillId="0" borderId="0" xfId="37" applyNumberFormat="1" applyFont="1" applyFill="1" applyBorder="1" applyAlignment="1">
      <alignment horizontal="left" vertical="center"/>
    </xf>
    <xf numFmtId="2" fontId="60" fillId="14" borderId="0" xfId="36" applyNumberFormat="1" applyFont="1" applyFill="1" applyBorder="1" applyAlignment="1">
      <alignment horizontal="center" vertical="center"/>
    </xf>
    <xf numFmtId="2" fontId="60" fillId="4" borderId="89" xfId="35" applyNumberFormat="1" applyFont="1" applyFill="1" applyBorder="1" applyAlignment="1" applyProtection="1">
      <alignment horizontal="center" vertical="center" wrapText="1"/>
      <protection locked="0"/>
    </xf>
    <xf numFmtId="4" fontId="60" fillId="14" borderId="0" xfId="36" applyFont="1" applyFill="1" applyBorder="1" applyAlignment="1">
      <alignment horizontal="center" vertical="center"/>
    </xf>
    <xf numFmtId="2" fontId="38" fillId="0" borderId="30" xfId="35" applyNumberFormat="1" applyFont="1" applyFill="1" applyBorder="1" applyAlignment="1" applyProtection="1">
      <alignment horizontal="left" vertical="center" wrapText="1"/>
      <protection locked="0"/>
    </xf>
    <xf numFmtId="4" fontId="60" fillId="14" borderId="37" xfId="36" applyFont="1" applyFill="1" applyBorder="1" applyAlignment="1">
      <alignment horizontal="center" vertical="center"/>
    </xf>
    <xf numFmtId="2" fontId="60" fillId="4" borderId="0" xfId="35" applyNumberFormat="1" applyFont="1" applyFill="1" applyBorder="1" applyAlignment="1" applyProtection="1">
      <alignment horizontal="center" vertical="center" wrapText="1"/>
      <protection locked="0"/>
    </xf>
    <xf numFmtId="2" fontId="50" fillId="0" borderId="0" xfId="34" applyNumberFormat="1" applyFont="1" applyAlignment="1" applyProtection="1">
      <alignment horizontal="left" vertical="center" wrapText="1"/>
      <protection locked="0"/>
    </xf>
    <xf numFmtId="2" fontId="60" fillId="0" borderId="0" xfId="35" applyNumberFormat="1" applyFont="1" applyFill="1" applyBorder="1" applyAlignment="1" applyProtection="1">
      <alignment horizontal="center" vertical="center" wrapText="1"/>
      <protection locked="0"/>
    </xf>
    <xf numFmtId="1" fontId="60" fillId="0" borderId="0" xfId="35" applyNumberFormat="1" applyFont="1" applyFill="1" applyBorder="1" applyAlignment="1" applyProtection="1">
      <alignment horizontal="center" vertical="center" wrapText="1"/>
      <protection locked="0"/>
    </xf>
    <xf numFmtId="164" fontId="60" fillId="0" borderId="0" xfId="35" applyFont="1" applyFill="1" applyBorder="1" applyAlignment="1" applyProtection="1">
      <alignment horizontal="center" vertical="center" wrapText="1"/>
      <protection locked="0"/>
    </xf>
    <xf numFmtId="168" fontId="39" fillId="13" borderId="0" xfId="37" applyNumberFormat="1" applyFont="1" applyFill="1" applyBorder="1" applyAlignment="1">
      <alignment horizontal="left" vertical="center"/>
    </xf>
    <xf numFmtId="0" fontId="1" fillId="14" borderId="0" xfId="34" applyFill="1">
      <alignment horizontal="left"/>
    </xf>
    <xf numFmtId="0" fontId="19" fillId="0" borderId="30" xfId="34" applyFont="1" applyBorder="1" applyAlignment="1">
      <alignment horizontal="left" vertical="center" wrapText="1"/>
    </xf>
    <xf numFmtId="0" fontId="19" fillId="0" borderId="0" xfId="34" applyFont="1" applyAlignment="1">
      <alignment horizontal="left" vertical="center" wrapText="1"/>
    </xf>
    <xf numFmtId="0" fontId="19" fillId="0" borderId="0" xfId="34" applyFont="1" applyAlignment="1">
      <alignment horizontal="left" vertical="center"/>
    </xf>
    <xf numFmtId="1" fontId="14" fillId="12" borderId="45" xfId="0" applyNumberFormat="1" applyFont="1" applyFill="1" applyBorder="1" applyAlignment="1">
      <alignment horizontal="center" vertical="center" wrapText="1"/>
    </xf>
    <xf numFmtId="1" fontId="14" fillId="10" borderId="86" xfId="0" applyNumberFormat="1" applyFont="1" applyFill="1" applyBorder="1" applyAlignment="1">
      <alignment horizontal="center" vertical="center" wrapText="1"/>
    </xf>
    <xf numFmtId="1" fontId="36" fillId="29" borderId="88" xfId="0" applyNumberFormat="1" applyFont="1" applyFill="1" applyBorder="1" applyAlignment="1">
      <alignment horizontal="center" vertical="center" wrapText="1"/>
    </xf>
    <xf numFmtId="164" fontId="34" fillId="29" borderId="81" xfId="4" applyNumberFormat="1" applyFont="1" applyFill="1" applyBorder="1" applyAlignment="1">
      <alignment horizontal="center" vertical="center" wrapText="1"/>
    </xf>
    <xf numFmtId="1" fontId="14" fillId="11" borderId="86" xfId="0" applyNumberFormat="1" applyFont="1" applyFill="1" applyBorder="1" applyAlignment="1">
      <alignment horizontal="center" vertical="center" wrapText="1"/>
    </xf>
    <xf numFmtId="2" fontId="60" fillId="0" borderId="18" xfId="34" applyNumberFormat="1" applyFont="1" applyBorder="1" applyAlignment="1">
      <alignment horizontal="center" vertical="center"/>
    </xf>
    <xf numFmtId="0" fontId="47" fillId="0" borderId="17" xfId="34" applyFont="1" applyBorder="1" applyAlignment="1">
      <alignment horizontal="left" vertical="center" wrapText="1"/>
    </xf>
    <xf numFmtId="1" fontId="36" fillId="29" borderId="86" xfId="0" applyNumberFormat="1" applyFont="1" applyFill="1" applyBorder="1" applyAlignment="1">
      <alignment horizontal="center" vertical="center" wrapText="1"/>
    </xf>
    <xf numFmtId="164" fontId="34" fillId="29" borderId="100" xfId="4" applyNumberFormat="1" applyFont="1" applyFill="1" applyBorder="1" applyAlignment="1">
      <alignment horizontal="center" vertical="center" wrapText="1"/>
    </xf>
    <xf numFmtId="1" fontId="14" fillId="9" borderId="86" xfId="0" applyNumberFormat="1" applyFont="1" applyFill="1" applyBorder="1" applyAlignment="1">
      <alignment horizontal="center" vertical="center" wrapText="1"/>
    </xf>
    <xf numFmtId="2" fontId="19" fillId="14" borderId="25" xfId="34" applyNumberFormat="1" applyFont="1" applyFill="1" applyBorder="1" applyAlignment="1">
      <alignment horizontal="center" vertical="center"/>
    </xf>
    <xf numFmtId="0" fontId="19" fillId="14" borderId="24" xfId="34" applyFont="1" applyFill="1" applyBorder="1" applyAlignment="1">
      <alignment horizontal="left" wrapText="1"/>
    </xf>
    <xf numFmtId="164" fontId="34" fillId="5" borderId="21" xfId="4" applyNumberFormat="1" applyFont="1" applyFill="1" applyBorder="1" applyAlignment="1">
      <alignment horizontal="center" vertical="center" wrapText="1"/>
    </xf>
    <xf numFmtId="1" fontId="14" fillId="8" borderId="86" xfId="0" applyNumberFormat="1" applyFont="1" applyFill="1" applyBorder="1" applyAlignment="1">
      <alignment horizontal="center" vertical="center" wrapText="1"/>
    </xf>
    <xf numFmtId="2" fontId="19" fillId="14" borderId="23" xfId="34" applyNumberFormat="1" applyFont="1" applyFill="1" applyBorder="1" applyAlignment="1">
      <alignment horizontal="center" vertical="center"/>
    </xf>
    <xf numFmtId="0" fontId="19" fillId="14" borderId="22" xfId="34" applyFont="1" applyFill="1" applyBorder="1" applyAlignment="1">
      <alignment horizontal="left" wrapText="1"/>
    </xf>
    <xf numFmtId="0" fontId="15" fillId="2" borderId="84" xfId="3" applyFont="1" applyBorder="1" applyAlignment="1">
      <alignment horizontal="center" vertical="center" wrapText="1"/>
    </xf>
    <xf numFmtId="0" fontId="1" fillId="0" borderId="0" xfId="34" applyAlignment="1"/>
    <xf numFmtId="0" fontId="4" fillId="0" borderId="15" xfId="34" applyFont="1" applyBorder="1">
      <alignment horizontal="left"/>
    </xf>
    <xf numFmtId="2" fontId="60" fillId="4" borderId="51" xfId="35" applyNumberFormat="1" applyFont="1" applyFill="1" applyBorder="1" applyAlignment="1" applyProtection="1">
      <alignment horizontal="center" vertical="center" wrapText="1"/>
      <protection locked="0"/>
    </xf>
    <xf numFmtId="1" fontId="39" fillId="13" borderId="0" xfId="35" applyNumberFormat="1" applyFont="1" applyFill="1" applyAlignment="1" applyProtection="1">
      <alignment horizontal="center" vertical="center"/>
      <protection locked="0"/>
    </xf>
    <xf numFmtId="2" fontId="60" fillId="4" borderId="50" xfId="35" applyNumberFormat="1" applyFont="1" applyFill="1" applyBorder="1" applyAlignment="1" applyProtection="1">
      <alignment horizontal="center" vertical="center" wrapText="1"/>
      <protection locked="0"/>
    </xf>
    <xf numFmtId="3" fontId="39" fillId="13" borderId="30" xfId="36" applyNumberFormat="1" applyFont="1" applyFill="1" applyBorder="1" applyAlignment="1" applyProtection="1">
      <alignment horizontal="center" vertical="center"/>
      <protection locked="0"/>
    </xf>
    <xf numFmtId="0" fontId="51" fillId="13" borderId="0" xfId="34" applyFont="1" applyFill="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wrapText="1"/>
      <protection locked="0"/>
    </xf>
    <xf numFmtId="3" fontId="39" fillId="0" borderId="30" xfId="36" applyNumberFormat="1" applyFont="1" applyFill="1" applyBorder="1" applyAlignment="1" applyProtection="1">
      <alignment horizontal="center" vertical="center"/>
      <protection locked="0"/>
    </xf>
    <xf numFmtId="1" fontId="39" fillId="0" borderId="0" xfId="35" applyNumberFormat="1" applyFont="1" applyFill="1" applyBorder="1" applyAlignment="1" applyProtection="1">
      <alignment horizontal="center" vertical="center"/>
      <protection locked="0"/>
    </xf>
    <xf numFmtId="1" fontId="39" fillId="0" borderId="0" xfId="35" applyNumberFormat="1" applyFont="1" applyFill="1" applyBorder="1" applyAlignment="1" applyProtection="1">
      <alignment horizontal="center" vertical="center" wrapText="1"/>
      <protection locked="0"/>
    </xf>
    <xf numFmtId="0" fontId="26" fillId="0" borderId="0" xfId="34" applyFont="1" applyAlignment="1">
      <alignment horizontal="left" vertical="center"/>
    </xf>
    <xf numFmtId="39" fontId="64" fillId="16" borderId="40" xfId="9" applyFont="1" applyFill="1" applyBorder="1" applyAlignment="1" applyProtection="1">
      <alignment horizontal="center" vertical="center"/>
    </xf>
    <xf numFmtId="0" fontId="19" fillId="14" borderId="24" xfId="34" applyFont="1" applyFill="1" applyBorder="1" applyAlignment="1">
      <alignment horizontal="left" vertical="center" wrapText="1"/>
    </xf>
    <xf numFmtId="0" fontId="19" fillId="14" borderId="22" xfId="34" applyFont="1" applyFill="1" applyBorder="1" applyAlignment="1">
      <alignment horizontal="left" vertical="center" wrapText="1"/>
    </xf>
    <xf numFmtId="1" fontId="39" fillId="0" borderId="0" xfId="35" applyNumberFormat="1" applyFont="1" applyFill="1" applyAlignment="1" applyProtection="1">
      <alignment horizontal="center" vertical="center"/>
      <protection locked="0"/>
    </xf>
    <xf numFmtId="3" fontId="39" fillId="0" borderId="29" xfId="36" applyNumberFormat="1" applyFont="1" applyFill="1" applyBorder="1" applyAlignment="1" applyProtection="1">
      <alignment horizontal="center" vertical="center"/>
      <protection locked="0"/>
    </xf>
    <xf numFmtId="0" fontId="51" fillId="0" borderId="28" xfId="34" applyFont="1" applyBorder="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protection locked="0"/>
    </xf>
    <xf numFmtId="2" fontId="60" fillId="4" borderId="96" xfId="35" applyNumberFormat="1" applyFont="1" applyFill="1" applyBorder="1" applyAlignment="1" applyProtection="1">
      <alignment horizontal="center" vertical="center" wrapText="1"/>
      <protection locked="0"/>
    </xf>
    <xf numFmtId="3" fontId="39" fillId="0" borderId="71" xfId="36" applyNumberFormat="1" applyFont="1" applyFill="1" applyBorder="1" applyAlignment="1" applyProtection="1">
      <alignment horizontal="center" vertical="center"/>
      <protection locked="0"/>
    </xf>
    <xf numFmtId="1" fontId="39" fillId="0" borderId="28" xfId="35" applyNumberFormat="1" applyFont="1" applyFill="1" applyBorder="1" applyAlignment="1" applyProtection="1">
      <alignment horizontal="center" vertical="center"/>
      <protection locked="0"/>
    </xf>
    <xf numFmtId="1" fontId="39" fillId="0" borderId="70" xfId="35" applyNumberFormat="1" applyFont="1" applyFill="1" applyBorder="1" applyAlignment="1" applyProtection="1">
      <alignment horizontal="center" vertical="center"/>
      <protection locked="0"/>
    </xf>
    <xf numFmtId="1" fontId="39" fillId="0" borderId="0" xfId="35" applyNumberFormat="1" applyFont="1" applyFill="1" applyAlignment="1" applyProtection="1">
      <alignment horizontal="left" vertical="center"/>
      <protection locked="0"/>
    </xf>
    <xf numFmtId="2" fontId="38" fillId="0" borderId="0" xfId="35" applyNumberFormat="1" applyFont="1" applyFill="1" applyBorder="1" applyAlignment="1">
      <alignment horizontal="center" vertical="center"/>
    </xf>
    <xf numFmtId="4" fontId="38" fillId="0" borderId="0" xfId="36" applyFont="1" applyFill="1" applyBorder="1" applyAlignment="1">
      <alignment horizontal="right" vertical="center"/>
    </xf>
    <xf numFmtId="3" fontId="39" fillId="0" borderId="0" xfId="36" applyNumberFormat="1" applyFont="1" applyFill="1" applyBorder="1" applyAlignment="1" applyProtection="1">
      <alignment horizontal="center" vertical="center"/>
      <protection locked="0"/>
    </xf>
    <xf numFmtId="0" fontId="50" fillId="0" borderId="0" xfId="34" applyFont="1" applyAlignment="1" applyProtection="1">
      <alignment horizontal="left" vertical="center" wrapText="1"/>
      <protection locked="0"/>
    </xf>
    <xf numFmtId="165" fontId="39" fillId="0" borderId="0" xfId="37" applyFont="1" applyFill="1" applyBorder="1" applyAlignment="1">
      <alignment horizontal="left" vertical="center"/>
    </xf>
    <xf numFmtId="3" fontId="39" fillId="0" borderId="30" xfId="36" applyNumberFormat="1" applyFont="1" applyFill="1" applyBorder="1" applyAlignment="1" applyProtection="1">
      <alignment horizontal="right" vertical="center"/>
      <protection locked="0"/>
    </xf>
    <xf numFmtId="3" fontId="39" fillId="13" borderId="30" xfId="36" applyNumberFormat="1" applyFont="1" applyFill="1" applyBorder="1" applyAlignment="1" applyProtection="1">
      <alignment horizontal="right" vertical="center"/>
      <protection locked="0"/>
    </xf>
    <xf numFmtId="1" fontId="39" fillId="0" borderId="0" xfId="35" applyNumberFormat="1" applyFont="1" applyFill="1" applyBorder="1" applyAlignment="1" applyProtection="1">
      <alignment horizontal="left" vertical="center"/>
      <protection locked="0"/>
    </xf>
    <xf numFmtId="1" fontId="39" fillId="13" borderId="0" xfId="35" applyNumberFormat="1" applyFont="1" applyFill="1" applyAlignment="1" applyProtection="1">
      <alignment horizontal="left" vertical="center"/>
      <protection locked="0"/>
    </xf>
    <xf numFmtId="1" fontId="39" fillId="0" borderId="0" xfId="35" applyNumberFormat="1" applyFont="1" applyFill="1" applyBorder="1" applyAlignment="1" applyProtection="1">
      <alignment horizontal="left" vertical="center" wrapText="1"/>
      <protection locked="0"/>
    </xf>
    <xf numFmtId="1" fontId="39" fillId="0" borderId="70" xfId="35" applyNumberFormat="1" applyFont="1" applyFill="1" applyBorder="1" applyAlignment="1" applyProtection="1">
      <alignment horizontal="left" vertical="center"/>
      <protection locked="0"/>
    </xf>
    <xf numFmtId="0" fontId="38" fillId="14" borderId="0" xfId="34" applyFont="1" applyFill="1">
      <alignment horizontal="left"/>
    </xf>
    <xf numFmtId="0" fontId="61" fillId="14" borderId="102" xfId="34" applyFont="1" applyFill="1" applyBorder="1" applyAlignment="1">
      <alignment horizontal="center" vertical="center" wrapText="1"/>
    </xf>
    <xf numFmtId="2" fontId="61" fillId="14" borderId="40" xfId="35" applyNumberFormat="1" applyFont="1" applyFill="1" applyBorder="1" applyAlignment="1">
      <alignment horizontal="center" vertical="center"/>
    </xf>
    <xf numFmtId="2" fontId="61" fillId="14" borderId="103" xfId="35" applyNumberFormat="1" applyFont="1" applyFill="1" applyBorder="1" applyAlignment="1">
      <alignment horizontal="center" vertical="center"/>
    </xf>
    <xf numFmtId="2" fontId="60" fillId="14" borderId="40" xfId="34" applyNumberFormat="1" applyFont="1" applyFill="1" applyBorder="1" applyAlignment="1">
      <alignment horizontal="center" vertical="center"/>
    </xf>
    <xf numFmtId="2" fontId="60" fillId="14" borderId="40" xfId="35" applyNumberFormat="1" applyFont="1" applyFill="1" applyBorder="1" applyAlignment="1">
      <alignment horizontal="center" vertical="center"/>
    </xf>
    <xf numFmtId="2" fontId="60" fillId="14" borderId="103" xfId="35" applyNumberFormat="1" applyFont="1" applyFill="1" applyBorder="1" applyAlignment="1">
      <alignment horizontal="center" vertical="center"/>
    </xf>
    <xf numFmtId="2" fontId="61" fillId="14" borderId="104" xfId="35" applyNumberFormat="1" applyFont="1" applyFill="1" applyBorder="1" applyAlignment="1">
      <alignment horizontal="center" vertical="center"/>
    </xf>
    <xf numFmtId="2" fontId="61" fillId="14" borderId="103" xfId="34" applyNumberFormat="1" applyFont="1" applyFill="1" applyBorder="1" applyAlignment="1">
      <alignment horizontal="center" vertical="center"/>
    </xf>
    <xf numFmtId="2" fontId="61" fillId="14" borderId="105" xfId="35" applyNumberFormat="1" applyFont="1" applyFill="1" applyBorder="1" applyAlignment="1">
      <alignment horizontal="center" vertical="center"/>
    </xf>
    <xf numFmtId="2" fontId="61" fillId="14" borderId="106" xfId="35" applyNumberFormat="1" applyFont="1" applyFill="1" applyBorder="1" applyAlignment="1">
      <alignment horizontal="center" vertical="center"/>
    </xf>
    <xf numFmtId="0" fontId="24" fillId="34" borderId="0" xfId="10" applyFont="1" applyFill="1" applyAlignment="1" applyProtection="1">
      <alignment horizontal="center" vertical="center" wrapText="1"/>
    </xf>
    <xf numFmtId="4" fontId="64" fillId="34" borderId="0" xfId="9" applyNumberFormat="1" applyFont="1" applyFill="1" applyAlignment="1" applyProtection="1">
      <alignment horizontal="center" vertical="center"/>
    </xf>
    <xf numFmtId="0" fontId="24" fillId="33" borderId="0" xfId="10" applyFont="1" applyFill="1" applyAlignment="1" applyProtection="1">
      <alignment horizontal="center" vertical="center" wrapText="1"/>
    </xf>
    <xf numFmtId="39" fontId="22" fillId="33" borderId="0" xfId="9" applyFont="1" applyFill="1" applyAlignment="1" applyProtection="1">
      <alignment horizontal="center" vertical="center"/>
    </xf>
    <xf numFmtId="0" fontId="24" fillId="14" borderId="0" xfId="10" applyFont="1" applyFill="1" applyAlignment="1" applyProtection="1">
      <alignment horizontal="center" vertical="center" wrapText="1"/>
    </xf>
    <xf numFmtId="39" fontId="22" fillId="14" borderId="0" xfId="9" applyFont="1" applyFill="1" applyAlignment="1" applyProtection="1">
      <alignment horizontal="center" vertical="center"/>
    </xf>
    <xf numFmtId="4" fontId="60" fillId="14" borderId="28" xfId="36" applyFont="1" applyFill="1" applyBorder="1" applyAlignment="1">
      <alignment horizontal="center" vertical="center"/>
    </xf>
    <xf numFmtId="169" fontId="64" fillId="34" borderId="0" xfId="9" applyNumberFormat="1" applyFont="1" applyFill="1" applyAlignment="1">
      <alignment horizontal="center" vertical="center"/>
    </xf>
    <xf numFmtId="4" fontId="60" fillId="14" borderId="70" xfId="36" applyFont="1" applyFill="1" applyBorder="1" applyAlignment="1">
      <alignment horizontal="center" vertical="center"/>
    </xf>
    <xf numFmtId="2" fontId="60" fillId="4" borderId="92" xfId="35" applyNumberFormat="1" applyFont="1" applyFill="1" applyBorder="1" applyAlignment="1" applyProtection="1">
      <alignment horizontal="center" vertical="center" wrapText="1"/>
      <protection locked="0"/>
    </xf>
    <xf numFmtId="2" fontId="60" fillId="4" borderId="93" xfId="35" applyNumberFormat="1" applyFont="1" applyFill="1" applyBorder="1" applyAlignment="1" applyProtection="1">
      <alignment horizontal="center" vertical="center" wrapText="1"/>
      <protection locked="0"/>
    </xf>
    <xf numFmtId="0" fontId="19" fillId="4" borderId="33" xfId="34" applyFont="1" applyFill="1" applyBorder="1" applyAlignment="1">
      <alignment horizontal="center" vertical="center" wrapText="1"/>
    </xf>
    <xf numFmtId="0" fontId="19" fillId="14" borderId="0" xfId="34" applyFont="1" applyFill="1" applyAlignment="1">
      <alignment horizontal="center" vertical="center" wrapText="1"/>
    </xf>
    <xf numFmtId="2" fontId="60" fillId="33" borderId="92" xfId="35" applyNumberFormat="1" applyFont="1" applyFill="1" applyBorder="1" applyAlignment="1" applyProtection="1">
      <alignment horizontal="center" vertical="center" wrapText="1"/>
      <protection locked="0"/>
    </xf>
    <xf numFmtId="2" fontId="60" fillId="4" borderId="107" xfId="35" applyNumberFormat="1" applyFont="1" applyFill="1" applyBorder="1" applyAlignment="1" applyProtection="1">
      <alignment horizontal="center" vertical="center" wrapText="1"/>
      <protection locked="0"/>
    </xf>
    <xf numFmtId="1" fontId="39" fillId="0" borderId="101" xfId="35" applyNumberFormat="1" applyFont="1" applyFill="1" applyBorder="1" applyAlignment="1" applyProtection="1">
      <alignment horizontal="center" vertical="center"/>
      <protection locked="0"/>
    </xf>
    <xf numFmtId="0" fontId="51" fillId="0" borderId="101" xfId="34" applyFont="1" applyBorder="1" applyAlignment="1" applyProtection="1">
      <alignment horizontal="left" vertical="center" wrapText="1"/>
      <protection locked="0"/>
    </xf>
    <xf numFmtId="3" fontId="39" fillId="0" borderId="72" xfId="36" applyNumberFormat="1" applyFont="1" applyFill="1" applyBorder="1" applyAlignment="1" applyProtection="1">
      <alignment horizontal="center" vertical="center"/>
      <protection locked="0"/>
    </xf>
    <xf numFmtId="4" fontId="60" fillId="14" borderId="109" xfId="36" applyFont="1" applyFill="1" applyBorder="1" applyAlignment="1">
      <alignment horizontal="center" vertical="center"/>
    </xf>
    <xf numFmtId="4" fontId="60" fillId="14" borderId="108" xfId="36" applyFont="1" applyFill="1" applyBorder="1" applyAlignment="1">
      <alignment horizontal="center" vertical="center"/>
    </xf>
    <xf numFmtId="2" fontId="60" fillId="4" borderId="51" xfId="6" applyNumberFormat="1" applyFont="1" applyFill="1" applyBorder="1" applyAlignment="1" applyProtection="1">
      <alignment horizontal="center" vertical="center" wrapText="1"/>
      <protection locked="0"/>
    </xf>
    <xf numFmtId="4" fontId="60" fillId="14" borderId="51" xfId="7" applyFont="1" applyFill="1" applyBorder="1" applyAlignment="1">
      <alignment horizontal="center" vertical="center"/>
    </xf>
    <xf numFmtId="4" fontId="60" fillId="14" borderId="89" xfId="36" applyFont="1" applyFill="1" applyBorder="1" applyAlignment="1">
      <alignment horizontal="center" vertical="center"/>
    </xf>
    <xf numFmtId="4" fontId="60" fillId="14" borderId="90" xfId="36" applyFont="1" applyFill="1" applyBorder="1" applyAlignment="1">
      <alignment horizontal="center" vertical="center"/>
    </xf>
    <xf numFmtId="0" fontId="0" fillId="0" borderId="9" xfId="0" applyBorder="1"/>
    <xf numFmtId="2" fontId="60" fillId="0" borderId="18" xfId="34" applyNumberFormat="1" applyFont="1" applyBorder="1" applyAlignment="1">
      <alignment horizontal="center" vertical="center" wrapText="1"/>
    </xf>
    <xf numFmtId="0" fontId="82" fillId="0" borderId="5" xfId="0" applyFont="1"/>
    <xf numFmtId="0" fontId="83" fillId="0" borderId="5" xfId="0" applyFont="1"/>
    <xf numFmtId="0" fontId="83" fillId="0" borderId="2" xfId="0" applyFont="1" applyBorder="1"/>
    <xf numFmtId="0" fontId="83" fillId="0" borderId="8" xfId="0" applyFont="1" applyBorder="1"/>
    <xf numFmtId="0" fontId="83" fillId="0" borderId="13" xfId="0" applyFont="1" applyBorder="1"/>
    <xf numFmtId="0" fontId="83" fillId="0" borderId="113" xfId="0" applyFont="1" applyBorder="1"/>
    <xf numFmtId="0" fontId="82" fillId="0" borderId="2" xfId="0" applyFont="1" applyBorder="1"/>
    <xf numFmtId="0" fontId="82" fillId="0" borderId="13" xfId="0" applyFont="1" applyBorder="1"/>
    <xf numFmtId="0" fontId="82" fillId="0" borderId="10" xfId="0" applyFont="1" applyBorder="1"/>
    <xf numFmtId="0" fontId="82" fillId="0" borderId="14" xfId="0" applyFont="1" applyBorder="1"/>
    <xf numFmtId="0" fontId="83" fillId="32" borderId="114" xfId="0" applyFont="1" applyFill="1" applyBorder="1" applyAlignment="1">
      <alignment horizontal="center"/>
    </xf>
    <xf numFmtId="0" fontId="83" fillId="32" borderId="7" xfId="0" applyFont="1" applyFill="1" applyBorder="1" applyAlignment="1">
      <alignment horizontal="center"/>
    </xf>
    <xf numFmtId="0" fontId="83" fillId="32" borderId="32" xfId="0" applyFont="1" applyFill="1" applyBorder="1" applyAlignment="1">
      <alignment horizontal="center"/>
    </xf>
    <xf numFmtId="0" fontId="83" fillId="32" borderId="41" xfId="0" applyFont="1" applyFill="1" applyBorder="1" applyAlignment="1">
      <alignment horizontal="center"/>
    </xf>
    <xf numFmtId="0" fontId="83" fillId="32" borderId="4" xfId="0" applyFont="1" applyFill="1" applyBorder="1" applyAlignment="1">
      <alignment horizontal="center"/>
    </xf>
    <xf numFmtId="0" fontId="82" fillId="0" borderId="76" xfId="0" applyFont="1" applyBorder="1"/>
    <xf numFmtId="0" fontId="82" fillId="0" borderId="10" xfId="0" applyFont="1" applyBorder="1" applyAlignment="1">
      <alignment horizontal="center" vertical="center"/>
    </xf>
    <xf numFmtId="1" fontId="41" fillId="18" borderId="34" xfId="0" applyNumberFormat="1" applyFont="1" applyFill="1" applyBorder="1" applyAlignment="1">
      <alignment horizontal="center" vertical="center" wrapText="1"/>
    </xf>
    <xf numFmtId="1" fontId="41" fillId="20" borderId="34" xfId="0" applyNumberFormat="1" applyFont="1" applyFill="1" applyBorder="1" applyAlignment="1">
      <alignment horizontal="center" vertical="center" wrapText="1"/>
    </xf>
    <xf numFmtId="1" fontId="41" fillId="22" borderId="34" xfId="0" applyNumberFormat="1" applyFont="1" applyFill="1" applyBorder="1" applyAlignment="1">
      <alignment horizontal="center" vertical="center" wrapText="1"/>
    </xf>
    <xf numFmtId="1" fontId="41" fillId="21" borderId="34" xfId="0" applyNumberFormat="1" applyFont="1" applyFill="1" applyBorder="1" applyAlignment="1">
      <alignment horizontal="center" vertical="center" wrapText="1"/>
    </xf>
    <xf numFmtId="1" fontId="41" fillId="17" borderId="34" xfId="0" applyNumberFormat="1" applyFont="1" applyFill="1" applyBorder="1" applyAlignment="1">
      <alignment horizontal="center" vertical="center" wrapText="1"/>
    </xf>
    <xf numFmtId="1" fontId="41" fillId="19" borderId="53" xfId="0" applyNumberFormat="1" applyFont="1" applyFill="1" applyBorder="1" applyAlignment="1">
      <alignment horizontal="center" vertical="center" wrapText="1"/>
    </xf>
    <xf numFmtId="1" fontId="41" fillId="21" borderId="80" xfId="0" applyNumberFormat="1" applyFont="1" applyFill="1" applyBorder="1" applyAlignment="1">
      <alignment horizontal="center" vertical="center" wrapText="1"/>
    </xf>
    <xf numFmtId="168" fontId="39" fillId="38" borderId="15" xfId="37" applyNumberFormat="1" applyFont="1" applyFill="1" applyBorder="1" applyAlignment="1">
      <alignment horizontal="left" vertical="center"/>
    </xf>
    <xf numFmtId="1" fontId="39" fillId="38" borderId="15" xfId="35" applyNumberFormat="1" applyFont="1" applyFill="1" applyBorder="1" applyAlignment="1" applyProtection="1">
      <alignment horizontal="center" vertical="center" wrapText="1"/>
      <protection locked="0"/>
    </xf>
    <xf numFmtId="0" fontId="51" fillId="38" borderId="15" xfId="34" applyFont="1" applyFill="1" applyBorder="1" applyAlignment="1" applyProtection="1">
      <alignment horizontal="left" vertical="center" wrapText="1"/>
      <protection locked="0"/>
    </xf>
    <xf numFmtId="3" fontId="39" fillId="38" borderId="15" xfId="36" applyNumberFormat="1" applyFont="1" applyFill="1" applyBorder="1" applyAlignment="1" applyProtection="1">
      <alignment horizontal="center" vertical="center"/>
      <protection locked="0"/>
    </xf>
    <xf numFmtId="2" fontId="60" fillId="38" borderId="15" xfId="6" applyNumberFormat="1" applyFont="1" applyFill="1" applyBorder="1" applyAlignment="1" applyProtection="1">
      <alignment horizontal="center" vertical="center" wrapText="1"/>
      <protection locked="0"/>
    </xf>
    <xf numFmtId="4" fontId="60" fillId="38" borderId="15" xfId="7" applyFont="1" applyFill="1" applyBorder="1" applyAlignment="1">
      <alignment horizontal="center" vertical="center"/>
    </xf>
    <xf numFmtId="2" fontId="61" fillId="38" borderId="15" xfId="35" applyNumberFormat="1" applyFont="1" applyFill="1" applyBorder="1" applyAlignment="1">
      <alignment horizontal="center" vertical="center"/>
    </xf>
    <xf numFmtId="3" fontId="39" fillId="0" borderId="29" xfId="36" applyNumberFormat="1" applyFont="1" applyFill="1" applyBorder="1" applyAlignment="1" applyProtection="1">
      <alignment horizontal="right" vertical="center"/>
      <protection locked="0"/>
    </xf>
    <xf numFmtId="0" fontId="4" fillId="32" borderId="0" xfId="34" applyFont="1" applyFill="1" applyAlignment="1">
      <alignment horizontal="left" vertical="center" wrapText="1"/>
    </xf>
    <xf numFmtId="167" fontId="61" fillId="32" borderId="0" xfId="34" applyNumberFormat="1" applyFont="1" applyFill="1" applyAlignment="1" applyProtection="1">
      <alignment horizontal="right" vertical="center" wrapText="1"/>
      <protection locked="0"/>
    </xf>
    <xf numFmtId="0" fontId="85" fillId="0" borderId="5" xfId="0" applyFont="1"/>
    <xf numFmtId="0" fontId="87" fillId="0" borderId="5" xfId="0" applyFont="1"/>
    <xf numFmtId="0" fontId="85" fillId="0" borderId="14" xfId="0" applyFont="1" applyBorder="1"/>
    <xf numFmtId="166" fontId="61" fillId="32" borderId="0" xfId="38" applyFont="1" applyFill="1" applyAlignment="1">
      <alignment horizontal="left" vertical="center"/>
    </xf>
    <xf numFmtId="0" fontId="19" fillId="32" borderId="0" xfId="34" applyFont="1" applyFill="1" applyAlignment="1">
      <alignment horizontal="left" vertical="center"/>
    </xf>
    <xf numFmtId="0" fontId="19" fillId="32" borderId="11" xfId="34" applyFont="1" applyFill="1" applyBorder="1" applyAlignment="1">
      <alignment horizontal="left" vertical="center"/>
    </xf>
    <xf numFmtId="1" fontId="83" fillId="32" borderId="115" xfId="0" applyNumberFormat="1" applyFont="1" applyFill="1" applyBorder="1" applyAlignment="1">
      <alignment horizontal="center" vertical="center"/>
    </xf>
    <xf numFmtId="1" fontId="83" fillId="32" borderId="10" xfId="0" applyNumberFormat="1" applyFont="1" applyFill="1" applyBorder="1" applyAlignment="1">
      <alignment horizontal="center" vertical="center"/>
    </xf>
    <xf numFmtId="1" fontId="83" fillId="32" borderId="49" xfId="0" applyNumberFormat="1" applyFont="1" applyFill="1" applyBorder="1" applyAlignment="1">
      <alignment horizontal="center" vertical="center"/>
    </xf>
    <xf numFmtId="1" fontId="83" fillId="32" borderId="76" xfId="0" applyNumberFormat="1" applyFont="1" applyFill="1" applyBorder="1" applyAlignment="1">
      <alignment horizontal="center" vertical="center"/>
    </xf>
    <xf numFmtId="171" fontId="83" fillId="0" borderId="128" xfId="0" applyNumberFormat="1" applyFont="1" applyBorder="1" applyAlignment="1">
      <alignment horizontal="center" vertical="center"/>
    </xf>
    <xf numFmtId="0" fontId="83" fillId="0" borderId="128" xfId="0" applyFont="1" applyBorder="1"/>
    <xf numFmtId="0" fontId="83" fillId="0" borderId="10" xfId="0" applyFont="1" applyBorder="1" applyAlignment="1">
      <alignment horizontal="center" vertical="center"/>
    </xf>
    <xf numFmtId="20" fontId="83" fillId="0" borderId="10" xfId="0" applyNumberFormat="1" applyFont="1" applyBorder="1" applyAlignment="1">
      <alignment horizontal="center" vertical="center"/>
    </xf>
    <xf numFmtId="1" fontId="83" fillId="32" borderId="118" xfId="0" applyNumberFormat="1" applyFont="1" applyFill="1" applyBorder="1" applyAlignment="1">
      <alignment horizontal="center"/>
    </xf>
    <xf numFmtId="20" fontId="83" fillId="0" borderId="128" xfId="0" applyNumberFormat="1" applyFont="1" applyBorder="1" applyAlignment="1">
      <alignment horizontal="center" vertical="center"/>
    </xf>
    <xf numFmtId="167" fontId="83" fillId="32" borderId="118" xfId="0" applyNumberFormat="1" applyFont="1" applyFill="1" applyBorder="1" applyAlignment="1">
      <alignment horizontal="center" vertical="center"/>
    </xf>
    <xf numFmtId="1" fontId="83" fillId="32" borderId="118" xfId="0" applyNumberFormat="1" applyFont="1" applyFill="1" applyBorder="1" applyAlignment="1">
      <alignment horizontal="center" vertical="center"/>
    </xf>
    <xf numFmtId="0" fontId="82" fillId="0" borderId="118" xfId="0" applyFont="1" applyBorder="1"/>
    <xf numFmtId="0" fontId="83" fillId="32" borderId="118" xfId="0" applyFont="1" applyFill="1" applyBorder="1" applyAlignment="1">
      <alignment horizontal="center" vertical="center"/>
    </xf>
    <xf numFmtId="0" fontId="83" fillId="36" borderId="14" xfId="0" applyFont="1" applyFill="1" applyBorder="1" applyAlignment="1">
      <alignment horizontal="center" vertical="center" wrapText="1"/>
    </xf>
    <xf numFmtId="0" fontId="83" fillId="32" borderId="14" xfId="0" applyFont="1" applyFill="1" applyBorder="1" applyAlignment="1">
      <alignment horizontal="center" vertical="center" wrapText="1"/>
    </xf>
    <xf numFmtId="0" fontId="82" fillId="0" borderId="117" xfId="0" applyFont="1" applyBorder="1"/>
    <xf numFmtId="0" fontId="83" fillId="0" borderId="147" xfId="0" applyFont="1" applyBorder="1" applyAlignment="1">
      <alignment horizontal="center" vertical="center" wrapText="1"/>
    </xf>
    <xf numFmtId="0" fontId="11" fillId="0" borderId="5" xfId="1" applyFont="1" applyFill="1" applyBorder="1" applyAlignment="1">
      <alignment horizontal="center" vertical="center"/>
    </xf>
    <xf numFmtId="0" fontId="83" fillId="0" borderId="5" xfId="0" applyFont="1" applyAlignment="1">
      <alignment horizontal="right"/>
    </xf>
    <xf numFmtId="0" fontId="83" fillId="0" borderId="5" xfId="0" applyFont="1" applyAlignment="1">
      <alignment horizontal="center"/>
    </xf>
    <xf numFmtId="0" fontId="83" fillId="32" borderId="118" xfId="0" applyFont="1" applyFill="1" applyBorder="1" applyAlignment="1">
      <alignment horizontal="center" vertical="center" wrapText="1"/>
    </xf>
    <xf numFmtId="0" fontId="83" fillId="32" borderId="148" xfId="0" applyFont="1" applyFill="1" applyBorder="1" applyAlignment="1">
      <alignment horizontal="center" vertical="center" wrapText="1"/>
    </xf>
    <xf numFmtId="0" fontId="83" fillId="32" borderId="5" xfId="0" applyFont="1" applyFill="1" applyAlignment="1">
      <alignment horizontal="center" wrapText="1"/>
    </xf>
    <xf numFmtId="0" fontId="83" fillId="32" borderId="140" xfId="0" applyFont="1" applyFill="1" applyBorder="1" applyAlignment="1">
      <alignment horizontal="center" vertical="center"/>
    </xf>
    <xf numFmtId="1" fontId="83" fillId="32" borderId="118" xfId="0" applyNumberFormat="1" applyFont="1" applyFill="1" applyBorder="1" applyAlignment="1">
      <alignment horizontal="center" vertical="center" wrapText="1"/>
    </xf>
    <xf numFmtId="0" fontId="82" fillId="36" borderId="113" xfId="0" applyFont="1" applyFill="1" applyBorder="1" applyAlignment="1" applyProtection="1">
      <alignment horizontal="center" vertical="center"/>
      <protection locked="0"/>
    </xf>
    <xf numFmtId="0" fontId="82" fillId="36" borderId="5" xfId="0" applyFont="1" applyFill="1" applyAlignment="1" applyProtection="1">
      <alignment horizontal="center" vertical="center"/>
      <protection locked="0"/>
    </xf>
    <xf numFmtId="0" fontId="82" fillId="36" borderId="13" xfId="0" applyFont="1" applyFill="1" applyBorder="1" applyAlignment="1" applyProtection="1">
      <alignment horizontal="center" vertical="center"/>
      <protection locked="0"/>
    </xf>
    <xf numFmtId="0" fontId="82" fillId="36" borderId="8" xfId="0" applyFont="1" applyFill="1" applyBorder="1" applyAlignment="1" applyProtection="1">
      <alignment horizontal="center" vertical="center"/>
      <protection locked="0"/>
    </xf>
    <xf numFmtId="0" fontId="82" fillId="36" borderId="2" xfId="0" applyFont="1" applyFill="1" applyBorder="1" applyAlignment="1" applyProtection="1">
      <alignment horizontal="center" vertical="center"/>
      <protection locked="0"/>
    </xf>
    <xf numFmtId="0" fontId="82" fillId="37" borderId="114" xfId="0" applyFont="1" applyFill="1" applyBorder="1" applyAlignment="1" applyProtection="1">
      <alignment horizontal="center" vertical="center"/>
      <protection locked="0"/>
    </xf>
    <xf numFmtId="0" fontId="82" fillId="37" borderId="7" xfId="0" applyFont="1" applyFill="1" applyBorder="1" applyAlignment="1" applyProtection="1">
      <alignment horizontal="center" vertical="center"/>
      <protection locked="0"/>
    </xf>
    <xf numFmtId="0" fontId="82" fillId="37" borderId="41" xfId="0" applyFont="1" applyFill="1" applyBorder="1" applyAlignment="1" applyProtection="1">
      <alignment horizontal="center" vertical="center"/>
      <protection locked="0"/>
    </xf>
    <xf numFmtId="0" fontId="82" fillId="37" borderId="32" xfId="0" applyFont="1" applyFill="1" applyBorder="1" applyAlignment="1" applyProtection="1">
      <alignment horizontal="center" vertical="center"/>
      <protection locked="0"/>
    </xf>
    <xf numFmtId="0" fontId="82" fillId="37" borderId="129" xfId="0" applyFont="1" applyFill="1" applyBorder="1" applyAlignment="1" applyProtection="1">
      <alignment horizontal="center" vertical="center"/>
      <protection locked="0"/>
    </xf>
    <xf numFmtId="20" fontId="40" fillId="32" borderId="42" xfId="1" applyNumberFormat="1" applyFont="1" applyFill="1" applyBorder="1" applyAlignment="1">
      <alignment horizontal="center" vertical="center" wrapText="1"/>
    </xf>
    <xf numFmtId="20" fontId="40" fillId="32" borderId="20" xfId="1" applyNumberFormat="1" applyFont="1" applyFill="1" applyBorder="1" applyAlignment="1">
      <alignment horizontal="center" vertical="center" wrapText="1"/>
    </xf>
    <xf numFmtId="4" fontId="59" fillId="32" borderId="15" xfId="0" applyNumberFormat="1" applyFont="1" applyFill="1" applyBorder="1" applyAlignment="1">
      <alignment horizontal="right" vertical="center"/>
    </xf>
    <xf numFmtId="170" fontId="44" fillId="32" borderId="43" xfId="0" applyNumberFormat="1" applyFont="1" applyFill="1" applyBorder="1" applyAlignment="1">
      <alignment horizontal="center" vertical="center"/>
    </xf>
    <xf numFmtId="2" fontId="66" fillId="39" borderId="95" xfId="0" applyNumberFormat="1" applyFont="1" applyFill="1" applyBorder="1" applyAlignment="1">
      <alignment horizontal="center" vertical="center" wrapText="1"/>
    </xf>
    <xf numFmtId="1" fontId="68" fillId="32" borderId="28" xfId="0" applyNumberFormat="1" applyFont="1" applyFill="1" applyBorder="1" applyAlignment="1">
      <alignment horizontal="center" vertical="center" wrapText="1"/>
    </xf>
    <xf numFmtId="2" fontId="69" fillId="32" borderId="44" xfId="0" applyNumberFormat="1" applyFont="1" applyFill="1" applyBorder="1" applyAlignment="1">
      <alignment horizontal="center" vertical="center"/>
    </xf>
    <xf numFmtId="2" fontId="62" fillId="32" borderId="43" xfId="0" applyNumberFormat="1" applyFont="1" applyFill="1" applyBorder="1" applyAlignment="1">
      <alignment horizontal="center" vertical="center" wrapText="1"/>
    </xf>
    <xf numFmtId="1" fontId="48" fillId="32" borderId="28" xfId="0" applyNumberFormat="1" applyFont="1" applyFill="1" applyBorder="1" applyAlignment="1">
      <alignment horizontal="center" vertical="center" wrapText="1"/>
    </xf>
    <xf numFmtId="39" fontId="62" fillId="32" borderId="28" xfId="0" applyNumberFormat="1" applyFont="1" applyFill="1" applyBorder="1" applyAlignment="1">
      <alignment horizontal="center" vertical="center"/>
    </xf>
    <xf numFmtId="0" fontId="62" fillId="32" borderId="28" xfId="0" applyFont="1" applyFill="1" applyBorder="1" applyAlignment="1">
      <alignment horizontal="center" vertical="center"/>
    </xf>
    <xf numFmtId="0" fontId="62" fillId="32" borderId="29" xfId="0" applyFont="1" applyFill="1" applyBorder="1" applyAlignment="1">
      <alignment horizontal="center" vertical="center"/>
    </xf>
    <xf numFmtId="164" fontId="67" fillId="32" borderId="28" xfId="4" applyNumberFormat="1" applyFont="1" applyFill="1" applyBorder="1" applyAlignment="1" applyProtection="1">
      <alignment horizontal="center" vertical="center" wrapText="1"/>
    </xf>
    <xf numFmtId="1" fontId="95" fillId="32" borderId="5" xfId="0" applyNumberFormat="1" applyFont="1" applyFill="1" applyAlignment="1">
      <alignment horizontal="center" vertical="center"/>
    </xf>
    <xf numFmtId="2" fontId="78" fillId="32" borderId="4" xfId="0" applyNumberFormat="1" applyFont="1" applyFill="1" applyBorder="1" applyAlignment="1">
      <alignment horizontal="center" vertical="center" wrapText="1"/>
    </xf>
    <xf numFmtId="2" fontId="78" fillId="32" borderId="110" xfId="0" applyNumberFormat="1" applyFont="1" applyFill="1" applyBorder="1" applyAlignment="1">
      <alignment horizontal="center" vertical="center" wrapText="1"/>
    </xf>
    <xf numFmtId="0" fontId="85" fillId="0" borderId="5" xfId="0" applyFont="1" applyAlignment="1">
      <alignment horizontal="center" vertical="center"/>
    </xf>
    <xf numFmtId="2" fontId="44" fillId="32" borderId="99" xfId="0" applyNumberFormat="1" applyFont="1" applyFill="1" applyBorder="1" applyAlignment="1">
      <alignment horizontal="center" wrapText="1"/>
    </xf>
    <xf numFmtId="20" fontId="40" fillId="32" borderId="50" xfId="1" applyNumberFormat="1" applyFont="1" applyFill="1" applyBorder="1" applyAlignment="1">
      <alignment horizontal="center" vertical="center" wrapText="1"/>
    </xf>
    <xf numFmtId="4" fontId="59" fillId="32" borderId="0" xfId="0" applyNumberFormat="1" applyFont="1" applyFill="1" applyBorder="1" applyAlignment="1">
      <alignment horizontal="right" vertical="center"/>
    </xf>
    <xf numFmtId="1" fontId="45" fillId="32" borderId="28" xfId="0" applyNumberFormat="1" applyFont="1" applyFill="1" applyBorder="1" applyAlignment="1">
      <alignment horizontal="left" vertical="center"/>
    </xf>
    <xf numFmtId="1" fontId="45" fillId="32" borderId="46" xfId="0" applyNumberFormat="1" applyFont="1" applyFill="1" applyBorder="1" applyAlignment="1">
      <alignment horizontal="left" vertical="center"/>
    </xf>
    <xf numFmtId="20" fontId="70" fillId="39" borderId="95" xfId="0" applyNumberFormat="1" applyFont="1" applyFill="1" applyBorder="1" applyAlignment="1">
      <alignment vertical="center" wrapText="1"/>
    </xf>
    <xf numFmtId="1" fontId="39" fillId="0" borderId="28" xfId="35" applyNumberFormat="1" applyFont="1" applyFill="1" applyBorder="1" applyAlignment="1" applyProtection="1">
      <alignment horizontal="left" vertical="center"/>
      <protection locked="0"/>
    </xf>
    <xf numFmtId="1" fontId="39" fillId="0" borderId="28" xfId="35" applyNumberFormat="1" applyFont="1" applyFill="1" applyBorder="1" applyAlignment="1" applyProtection="1">
      <alignment horizontal="center" vertical="center" wrapText="1"/>
      <protection locked="0"/>
    </xf>
    <xf numFmtId="1" fontId="39" fillId="13" borderId="150" xfId="35" applyNumberFormat="1" applyFont="1" applyFill="1" applyBorder="1" applyAlignment="1">
      <alignment horizontal="center" vertical="center"/>
    </xf>
    <xf numFmtId="3" fontId="39" fillId="13" borderId="151" xfId="36" applyNumberFormat="1" applyFont="1" applyFill="1" applyBorder="1" applyAlignment="1">
      <alignment horizontal="center" vertical="center"/>
    </xf>
    <xf numFmtId="0" fontId="83" fillId="32" borderId="128" xfId="0" applyFont="1" applyFill="1" applyBorder="1" applyAlignment="1">
      <alignment horizontal="center" vertical="center" wrapText="1"/>
    </xf>
    <xf numFmtId="0" fontId="35" fillId="2" borderId="46" xfId="3" applyFont="1" applyBorder="1" applyAlignment="1">
      <alignment horizontal="center" vertical="center" wrapText="1"/>
    </xf>
    <xf numFmtId="2" fontId="62" fillId="32" borderId="92" xfId="2" applyNumberFormat="1" applyFont="1" applyFill="1" applyBorder="1" applyAlignment="1" applyProtection="1">
      <alignment horizontal="center" vertical="center"/>
    </xf>
    <xf numFmtId="2" fontId="66" fillId="39" borderId="154" xfId="0" applyNumberFormat="1" applyFont="1" applyFill="1" applyBorder="1" applyAlignment="1">
      <alignment horizontal="center" vertical="center"/>
    </xf>
    <xf numFmtId="1" fontId="99" fillId="32" borderId="92" xfId="2" applyNumberFormat="1" applyFont="1" applyFill="1" applyBorder="1" applyAlignment="1" applyProtection="1">
      <alignment horizontal="center" vertical="center"/>
    </xf>
    <xf numFmtId="2" fontId="62" fillId="32" borderId="93" xfId="0" applyNumberFormat="1" applyFont="1" applyFill="1" applyBorder="1" applyAlignment="1">
      <alignment horizontal="center" vertical="center"/>
    </xf>
    <xf numFmtId="0" fontId="82" fillId="0" borderId="10" xfId="0" applyFont="1" applyBorder="1" applyProtection="1">
      <protection locked="0"/>
    </xf>
    <xf numFmtId="0" fontId="50" fillId="0" borderId="0" xfId="5" applyFont="1" applyAlignment="1" applyProtection="1">
      <alignment horizontal="left" vertical="center" wrapText="1"/>
      <protection locked="0"/>
    </xf>
    <xf numFmtId="168" fontId="39" fillId="0" borderId="11" xfId="37" applyNumberFormat="1" applyFont="1" applyFill="1" applyBorder="1" applyAlignment="1">
      <alignment horizontal="left" vertical="center"/>
    </xf>
    <xf numFmtId="0" fontId="51" fillId="0" borderId="11" xfId="34" applyFont="1" applyBorder="1" applyAlignment="1" applyProtection="1">
      <alignment horizontal="left" vertical="center" wrapText="1"/>
      <protection locked="0"/>
    </xf>
    <xf numFmtId="3" fontId="39" fillId="0" borderId="38" xfId="36" applyNumberFormat="1" applyFont="1" applyFill="1" applyBorder="1" applyAlignment="1" applyProtection="1">
      <alignment horizontal="center" vertical="center"/>
      <protection locked="0"/>
    </xf>
    <xf numFmtId="168" fontId="39" fillId="13" borderId="11" xfId="37" applyNumberFormat="1" applyFont="1" applyFill="1" applyBorder="1" applyAlignment="1">
      <alignment horizontal="left" vertical="center"/>
    </xf>
    <xf numFmtId="1" fontId="39" fillId="13" borderId="11" xfId="35" applyNumberFormat="1" applyFont="1" applyFill="1" applyBorder="1" applyAlignment="1" applyProtection="1">
      <alignment horizontal="center" vertical="center"/>
      <protection locked="0"/>
    </xf>
    <xf numFmtId="1" fontId="39" fillId="13" borderId="38" xfId="35" applyNumberFormat="1" applyFont="1" applyFill="1" applyBorder="1" applyAlignment="1" applyProtection="1">
      <alignment horizontal="center" vertical="center"/>
      <protection locked="0"/>
    </xf>
    <xf numFmtId="0" fontId="1" fillId="0" borderId="11" xfId="34" applyBorder="1">
      <alignment horizontal="left"/>
    </xf>
    <xf numFmtId="1" fontId="39" fillId="0" borderId="11" xfId="35" applyNumberFormat="1" applyFont="1" applyFill="1" applyBorder="1" applyAlignment="1" applyProtection="1">
      <alignment horizontal="center" vertical="center"/>
      <protection locked="0"/>
    </xf>
    <xf numFmtId="168" fontId="39" fillId="0" borderId="28" xfId="35" applyNumberFormat="1" applyFont="1" applyFill="1" applyBorder="1" applyAlignment="1" applyProtection="1">
      <alignment horizontal="center" vertical="center"/>
      <protection locked="0"/>
    </xf>
    <xf numFmtId="3" fontId="102" fillId="13" borderId="30" xfId="36" applyNumberFormat="1" applyFont="1" applyFill="1" applyBorder="1" applyAlignment="1" applyProtection="1">
      <alignment horizontal="right" vertical="center"/>
      <protection locked="0"/>
    </xf>
    <xf numFmtId="3" fontId="39" fillId="13" borderId="72" xfId="36" applyNumberFormat="1" applyFont="1" applyFill="1" applyBorder="1" applyAlignment="1" applyProtection="1">
      <alignment horizontal="center" vertical="center"/>
      <protection locked="0"/>
    </xf>
    <xf numFmtId="2" fontId="60" fillId="0" borderId="50" xfId="35" applyNumberFormat="1" applyFont="1" applyFill="1" applyBorder="1" applyAlignment="1" applyProtection="1">
      <alignment horizontal="center" vertical="center" wrapText="1"/>
      <protection locked="0"/>
    </xf>
    <xf numFmtId="4" fontId="60" fillId="0" borderId="89" xfId="36" applyFont="1" applyFill="1" applyBorder="1" applyAlignment="1">
      <alignment horizontal="center" vertical="center"/>
    </xf>
    <xf numFmtId="2" fontId="61" fillId="0" borderId="40" xfId="35" applyNumberFormat="1" applyFont="1" applyFill="1" applyBorder="1" applyAlignment="1">
      <alignment horizontal="center" vertical="center"/>
    </xf>
    <xf numFmtId="0" fontId="51" fillId="0" borderId="70" xfId="34" applyFont="1" applyBorder="1" applyAlignment="1" applyProtection="1">
      <alignment horizontal="left" vertical="center" wrapText="1"/>
      <protection locked="0"/>
    </xf>
    <xf numFmtId="2" fontId="60" fillId="0" borderId="51" xfId="35" applyNumberFormat="1" applyFont="1" applyFill="1" applyBorder="1" applyAlignment="1" applyProtection="1">
      <alignment horizontal="center" vertical="center" wrapText="1"/>
      <protection locked="0"/>
    </xf>
    <xf numFmtId="4" fontId="60" fillId="0" borderId="90" xfId="36" applyFont="1" applyFill="1" applyBorder="1" applyAlignment="1">
      <alignment horizontal="center" vertical="center"/>
    </xf>
    <xf numFmtId="2" fontId="61" fillId="0" borderId="106" xfId="35" applyNumberFormat="1" applyFont="1" applyFill="1" applyBorder="1" applyAlignment="1">
      <alignment horizontal="center" vertical="center"/>
    </xf>
    <xf numFmtId="1" fontId="39" fillId="13" borderId="0" xfId="35" applyNumberFormat="1" applyFont="1" applyFill="1" applyBorder="1" applyAlignment="1" applyProtection="1">
      <alignment horizontal="left" vertical="center" wrapText="1"/>
      <protection locked="0"/>
    </xf>
    <xf numFmtId="1" fontId="39" fillId="13" borderId="70" xfId="35" applyNumberFormat="1" applyFont="1" applyFill="1" applyBorder="1" applyAlignment="1" applyProtection="1">
      <alignment horizontal="left" vertical="center"/>
      <protection locked="0"/>
    </xf>
    <xf numFmtId="1" fontId="39" fillId="13" borderId="70" xfId="35" applyNumberFormat="1" applyFont="1" applyFill="1" applyBorder="1" applyAlignment="1" applyProtection="1">
      <alignment horizontal="center" vertical="center"/>
      <protection locked="0"/>
    </xf>
    <xf numFmtId="0" fontId="51" fillId="13" borderId="70" xfId="34" applyFont="1" applyFill="1" applyBorder="1" applyAlignment="1" applyProtection="1">
      <alignment horizontal="left" vertical="center" wrapText="1"/>
      <protection locked="0"/>
    </xf>
    <xf numFmtId="3" fontId="39" fillId="13" borderId="71" xfId="36" applyNumberFormat="1" applyFont="1" applyFill="1" applyBorder="1" applyAlignment="1" applyProtection="1">
      <alignment horizontal="center" vertical="center"/>
      <protection locked="0"/>
    </xf>
    <xf numFmtId="168" fontId="39" fillId="13" borderId="70" xfId="35" applyNumberFormat="1" applyFont="1" applyFill="1" applyBorder="1" applyAlignment="1" applyProtection="1">
      <alignment horizontal="left" vertical="center"/>
      <protection locked="0"/>
    </xf>
    <xf numFmtId="168" fontId="39" fillId="0" borderId="70" xfId="35" applyNumberFormat="1" applyFont="1" applyFill="1" applyBorder="1" applyAlignment="1" applyProtection="1">
      <alignment horizontal="left" vertical="center"/>
      <protection locked="0"/>
    </xf>
    <xf numFmtId="0" fontId="83" fillId="32" borderId="118" xfId="0" applyFont="1" applyFill="1" applyBorder="1" applyAlignment="1">
      <alignment horizontal="center" wrapText="1"/>
    </xf>
    <xf numFmtId="1" fontId="89" fillId="32" borderId="118" xfId="0" applyNumberFormat="1" applyFont="1" applyFill="1" applyBorder="1" applyAlignment="1">
      <alignment horizontal="center" vertical="center"/>
    </xf>
    <xf numFmtId="0" fontId="83" fillId="36" borderId="118" xfId="0" applyFont="1" applyFill="1" applyBorder="1" applyAlignment="1">
      <alignment horizontal="center"/>
    </xf>
    <xf numFmtId="0" fontId="83" fillId="36" borderId="118" xfId="0" applyFont="1" applyFill="1" applyBorder="1" applyAlignment="1" applyProtection="1">
      <alignment horizontal="center" vertical="center"/>
      <protection locked="0"/>
    </xf>
    <xf numFmtId="0" fontId="83" fillId="36" borderId="118" xfId="0" applyFont="1" applyFill="1" applyBorder="1" applyAlignment="1">
      <alignment horizontal="center" vertical="center"/>
    </xf>
    <xf numFmtId="0" fontId="89" fillId="32" borderId="118" xfId="0" applyFont="1" applyFill="1" applyBorder="1" applyAlignment="1">
      <alignment horizontal="center" vertical="center"/>
    </xf>
    <xf numFmtId="0" fontId="85" fillId="5" borderId="118" xfId="0" applyFont="1" applyFill="1" applyBorder="1" applyAlignment="1">
      <alignment horizontal="center" vertical="center" wrapText="1"/>
    </xf>
    <xf numFmtId="0" fontId="85" fillId="32" borderId="118" xfId="0" applyFont="1" applyFill="1" applyBorder="1" applyAlignment="1">
      <alignment horizontal="center" vertical="center" wrapText="1"/>
    </xf>
    <xf numFmtId="0" fontId="85" fillId="37" borderId="118" xfId="0" applyFont="1" applyFill="1" applyBorder="1" applyAlignment="1">
      <alignment horizontal="center" vertical="center" wrapText="1"/>
    </xf>
    <xf numFmtId="0" fontId="95" fillId="37" borderId="118" xfId="0" applyFont="1" applyFill="1" applyBorder="1" applyAlignment="1" applyProtection="1">
      <alignment horizontal="center" vertical="center" wrapText="1"/>
      <protection locked="0"/>
    </xf>
    <xf numFmtId="2" fontId="89" fillId="36" borderId="118" xfId="0" applyNumberFormat="1" applyFont="1" applyFill="1" applyBorder="1" applyAlignment="1" applyProtection="1">
      <alignment horizontal="center" vertical="center"/>
      <protection locked="0"/>
    </xf>
    <xf numFmtId="0" fontId="93" fillId="16" borderId="4" xfId="1" applyFont="1" applyFill="1" applyBorder="1" applyAlignment="1">
      <alignment horizontal="center" vertical="center" wrapText="1"/>
    </xf>
    <xf numFmtId="0" fontId="93" fillId="16" borderId="3" xfId="1" applyFont="1" applyFill="1" applyBorder="1" applyAlignment="1">
      <alignment horizontal="center" vertical="center" wrapText="1"/>
    </xf>
    <xf numFmtId="0" fontId="93" fillId="16" borderId="143" xfId="1" applyFont="1" applyFill="1" applyBorder="1" applyAlignment="1">
      <alignment horizontal="center" vertical="center" wrapText="1"/>
    </xf>
    <xf numFmtId="0" fontId="93" fillId="16" borderId="142" xfId="1" applyFont="1" applyFill="1" applyBorder="1" applyAlignment="1">
      <alignment horizontal="center" vertical="center" wrapText="1"/>
    </xf>
    <xf numFmtId="0" fontId="86" fillId="0" borderId="4" xfId="1" applyFont="1" applyBorder="1" applyAlignment="1">
      <alignment horizontal="center" vertical="center"/>
    </xf>
    <xf numFmtId="0" fontId="86" fillId="0" borderId="6" xfId="1" applyFont="1" applyBorder="1" applyAlignment="1">
      <alignment horizontal="center" vertical="center"/>
    </xf>
    <xf numFmtId="0" fontId="86" fillId="0" borderId="3" xfId="1" applyFont="1" applyBorder="1" applyAlignment="1">
      <alignment horizontal="center" vertical="center"/>
    </xf>
    <xf numFmtId="0" fontId="86" fillId="0" borderId="143" xfId="1" applyFont="1" applyBorder="1" applyAlignment="1">
      <alignment horizontal="center" vertical="center"/>
    </xf>
    <xf numFmtId="0" fontId="86" fillId="0" borderId="141" xfId="1" applyFont="1" applyBorder="1" applyAlignment="1">
      <alignment horizontal="center" vertical="center"/>
    </xf>
    <xf numFmtId="0" fontId="86" fillId="0" borderId="142" xfId="1" applyFont="1" applyBorder="1" applyAlignment="1">
      <alignment horizontal="center" vertical="center"/>
    </xf>
    <xf numFmtId="0" fontId="90" fillId="0" borderId="118" xfId="0" applyFont="1" applyBorder="1" applyAlignment="1">
      <alignment horizontal="center" vertical="center"/>
    </xf>
    <xf numFmtId="0" fontId="83" fillId="32" borderId="13" xfId="0" applyFont="1" applyFill="1" applyBorder="1" applyAlignment="1">
      <alignment horizontal="center" vertical="center" wrapText="1"/>
    </xf>
    <xf numFmtId="0" fontId="83" fillId="32" borderId="2" xfId="0" applyFont="1" applyFill="1" applyBorder="1" applyAlignment="1">
      <alignment horizontal="center" vertical="center" wrapText="1"/>
    </xf>
    <xf numFmtId="0" fontId="83" fillId="32" borderId="7" xfId="0" applyFont="1" applyFill="1" applyBorder="1" applyAlignment="1">
      <alignment horizontal="center" vertical="center" wrapText="1"/>
    </xf>
    <xf numFmtId="0" fontId="83" fillId="32" borderId="10" xfId="0" applyFont="1" applyFill="1" applyBorder="1" applyAlignment="1">
      <alignment horizontal="center" vertical="center" wrapText="1"/>
    </xf>
    <xf numFmtId="0" fontId="13" fillId="32" borderId="13" xfId="0" applyFont="1" applyFill="1" applyBorder="1" applyAlignment="1">
      <alignment horizontal="center" vertical="center"/>
    </xf>
    <xf numFmtId="0" fontId="13" fillId="32" borderId="2" xfId="0" applyFont="1" applyFill="1" applyBorder="1" applyAlignment="1">
      <alignment horizontal="center" vertical="center"/>
    </xf>
    <xf numFmtId="1" fontId="96" fillId="36" borderId="31" xfId="0" applyNumberFormat="1" applyFont="1" applyFill="1" applyBorder="1" applyAlignment="1" applyProtection="1">
      <alignment horizontal="center" vertical="center"/>
      <protection locked="0"/>
    </xf>
    <xf numFmtId="1" fontId="96" fillId="36" borderId="149" xfId="0" applyNumberFormat="1" applyFont="1" applyFill="1" applyBorder="1" applyAlignment="1" applyProtection="1">
      <alignment horizontal="center" vertical="center"/>
      <protection locked="0"/>
    </xf>
    <xf numFmtId="1" fontId="96" fillId="36" borderId="117" xfId="0" applyNumberFormat="1" applyFont="1" applyFill="1" applyBorder="1" applyAlignment="1" applyProtection="1">
      <alignment horizontal="center" vertical="center"/>
      <protection locked="0"/>
    </xf>
    <xf numFmtId="1" fontId="96" fillId="36" borderId="146" xfId="0" applyNumberFormat="1" applyFont="1" applyFill="1" applyBorder="1" applyAlignment="1" applyProtection="1">
      <alignment horizontal="center" vertical="center"/>
      <protection locked="0"/>
    </xf>
    <xf numFmtId="1" fontId="96" fillId="36" borderId="110" xfId="0" applyNumberFormat="1" applyFont="1" applyFill="1" applyBorder="1" applyAlignment="1" applyProtection="1">
      <alignment horizontal="center" vertical="center"/>
      <protection locked="0"/>
    </xf>
    <xf numFmtId="1" fontId="96" fillId="36" borderId="97" xfId="0" applyNumberFormat="1" applyFont="1" applyFill="1" applyBorder="1" applyAlignment="1" applyProtection="1">
      <alignment horizontal="center" vertical="center"/>
      <protection locked="0"/>
    </xf>
    <xf numFmtId="1" fontId="83" fillId="32" borderId="16" xfId="0" applyNumberFormat="1" applyFont="1" applyFill="1" applyBorder="1" applyAlignment="1">
      <alignment horizontal="center" vertical="center"/>
    </xf>
    <xf numFmtId="1" fontId="83" fillId="32" borderId="14" xfId="0" applyNumberFormat="1" applyFont="1" applyFill="1" applyBorder="1" applyAlignment="1">
      <alignment horizontal="center" vertical="center"/>
    </xf>
    <xf numFmtId="1" fontId="83" fillId="32" borderId="116" xfId="0" applyNumberFormat="1" applyFont="1" applyFill="1" applyBorder="1" applyAlignment="1">
      <alignment horizontal="center" vertical="center"/>
    </xf>
    <xf numFmtId="0" fontId="83" fillId="32" borderId="144" xfId="0" applyFont="1" applyFill="1" applyBorder="1" applyAlignment="1">
      <alignment horizontal="center" vertical="center"/>
    </xf>
    <xf numFmtId="0" fontId="83" fillId="32" borderId="131" xfId="0" applyFont="1" applyFill="1" applyBorder="1" applyAlignment="1">
      <alignment horizontal="center" vertical="center"/>
    </xf>
    <xf numFmtId="0" fontId="83" fillId="32" borderId="145" xfId="0" applyFont="1" applyFill="1" applyBorder="1" applyAlignment="1">
      <alignment horizontal="center" vertical="center"/>
    </xf>
    <xf numFmtId="0" fontId="83" fillId="32" borderId="127" xfId="0" applyFont="1" applyFill="1" applyBorder="1" applyAlignment="1">
      <alignment horizontal="center" vertical="center"/>
    </xf>
    <xf numFmtId="1" fontId="13" fillId="32" borderId="130" xfId="0" applyNumberFormat="1" applyFont="1" applyFill="1" applyBorder="1" applyAlignment="1">
      <alignment horizontal="center" vertical="center"/>
    </xf>
    <xf numFmtId="1" fontId="13" fillId="32" borderId="128" xfId="0" applyNumberFormat="1" applyFont="1" applyFill="1" applyBorder="1" applyAlignment="1">
      <alignment horizontal="center" vertical="center"/>
    </xf>
    <xf numFmtId="0" fontId="83" fillId="0" borderId="127" xfId="0" applyFont="1" applyBorder="1" applyAlignment="1">
      <alignment horizontal="center"/>
    </xf>
    <xf numFmtId="0" fontId="83" fillId="0" borderId="128" xfId="0" applyFont="1" applyBorder="1" applyAlignment="1">
      <alignment horizontal="center"/>
    </xf>
    <xf numFmtId="0" fontId="83" fillId="0" borderId="7" xfId="0" applyFont="1" applyBorder="1" applyAlignment="1">
      <alignment horizontal="right"/>
    </xf>
    <xf numFmtId="0" fontId="83" fillId="0" borderId="10" xfId="0" applyFont="1" applyBorder="1" applyAlignment="1">
      <alignment horizontal="right"/>
    </xf>
    <xf numFmtId="0" fontId="83" fillId="0" borderId="4" xfId="0" applyFont="1" applyBorder="1" applyAlignment="1">
      <alignment horizontal="right"/>
    </xf>
    <xf numFmtId="0" fontId="83" fillId="0" borderId="3" xfId="0" applyFont="1" applyBorder="1" applyAlignment="1">
      <alignment horizontal="right"/>
    </xf>
    <xf numFmtId="0" fontId="83" fillId="32" borderId="7" xfId="0" applyFont="1" applyFill="1" applyBorder="1" applyAlignment="1">
      <alignment horizontal="center"/>
    </xf>
    <xf numFmtId="0" fontId="83" fillId="32" borderId="10" xfId="0" applyFont="1" applyFill="1" applyBorder="1" applyAlignment="1">
      <alignment horizontal="center"/>
    </xf>
    <xf numFmtId="0" fontId="83" fillId="32" borderId="4" xfId="0" applyFont="1" applyFill="1" applyBorder="1" applyAlignment="1">
      <alignment horizontal="center"/>
    </xf>
    <xf numFmtId="0" fontId="83" fillId="32" borderId="3" xfId="0" applyFont="1" applyFill="1" applyBorder="1" applyAlignment="1">
      <alignment horizontal="center"/>
    </xf>
    <xf numFmtId="0" fontId="11" fillId="0" borderId="4" xfId="1" applyFont="1" applyBorder="1" applyAlignment="1">
      <alignment horizontal="center" vertical="center"/>
    </xf>
    <xf numFmtId="0" fontId="11" fillId="0" borderId="6" xfId="1" applyFont="1" applyBorder="1" applyAlignment="1">
      <alignment horizontal="center" vertical="center"/>
    </xf>
    <xf numFmtId="0" fontId="11" fillId="0" borderId="3" xfId="1" applyFont="1" applyBorder="1" applyAlignment="1">
      <alignment horizontal="center" vertical="center"/>
    </xf>
    <xf numFmtId="0" fontId="11" fillId="0" borderId="117" xfId="1" applyFont="1" applyBorder="1" applyAlignment="1">
      <alignment horizontal="center" vertical="center"/>
    </xf>
    <xf numFmtId="0" fontId="11" fillId="0" borderId="0" xfId="1" applyFont="1" applyBorder="1" applyAlignment="1">
      <alignment horizontal="center" vertical="center"/>
    </xf>
    <xf numFmtId="0" fontId="11" fillId="0" borderId="146" xfId="1" applyFont="1" applyBorder="1" applyAlignment="1">
      <alignment horizontal="center" vertical="center"/>
    </xf>
    <xf numFmtId="0" fontId="83" fillId="36" borderId="138" xfId="0" applyFont="1" applyFill="1" applyBorder="1" applyAlignment="1" applyProtection="1">
      <alignment horizontal="center" vertical="center"/>
      <protection locked="0"/>
    </xf>
    <xf numFmtId="0" fontId="83" fillId="36" borderId="139" xfId="0" applyFont="1" applyFill="1" applyBorder="1" applyAlignment="1" applyProtection="1">
      <alignment horizontal="center" vertical="center"/>
      <protection locked="0"/>
    </xf>
    <xf numFmtId="0" fontId="83" fillId="0" borderId="111" xfId="0" applyFont="1" applyBorder="1" applyAlignment="1">
      <alignment horizontal="left" wrapText="1"/>
    </xf>
    <xf numFmtId="0" fontId="83" fillId="0" borderId="123" xfId="0" applyFont="1" applyBorder="1" applyAlignment="1">
      <alignment horizontal="left" wrapText="1"/>
    </xf>
    <xf numFmtId="0" fontId="83" fillId="0" borderId="112" xfId="0" applyFont="1" applyBorder="1" applyAlignment="1">
      <alignment horizontal="left" wrapText="1"/>
    </xf>
    <xf numFmtId="0" fontId="83" fillId="0" borderId="124" xfId="0" applyFont="1" applyBorder="1" applyAlignment="1">
      <alignment horizontal="left" wrapText="1"/>
    </xf>
    <xf numFmtId="0" fontId="83" fillId="0" borderId="0" xfId="0" applyFont="1" applyBorder="1" applyAlignment="1">
      <alignment horizontal="left" wrapText="1"/>
    </xf>
    <xf numFmtId="0" fontId="83" fillId="0" borderId="125" xfId="0" applyFont="1" applyBorder="1" applyAlignment="1">
      <alignment horizontal="left" wrapText="1"/>
    </xf>
    <xf numFmtId="0" fontId="83" fillId="0" borderId="119" xfId="0" applyFont="1" applyBorder="1" applyAlignment="1">
      <alignment horizontal="left" wrapText="1"/>
    </xf>
    <xf numFmtId="0" fontId="83" fillId="0" borderId="126" xfId="0" applyFont="1" applyBorder="1" applyAlignment="1">
      <alignment horizontal="left" wrapText="1"/>
    </xf>
    <xf numFmtId="0" fontId="83" fillId="0" borderId="120" xfId="0" applyFont="1" applyBorder="1" applyAlignment="1">
      <alignment horizontal="left" wrapText="1"/>
    </xf>
    <xf numFmtId="0" fontId="83" fillId="36" borderId="22" xfId="0" applyFont="1" applyFill="1" applyBorder="1" applyAlignment="1">
      <alignment horizontal="center"/>
    </xf>
    <xf numFmtId="0" fontId="83" fillId="36" borderId="122" xfId="0" applyFont="1" applyFill="1" applyBorder="1" applyAlignment="1">
      <alignment horizontal="center"/>
    </xf>
    <xf numFmtId="0" fontId="83" fillId="36" borderId="121" xfId="0" applyFont="1" applyFill="1" applyBorder="1" applyAlignment="1">
      <alignment horizontal="center"/>
    </xf>
    <xf numFmtId="0" fontId="83" fillId="0" borderId="134" xfId="0" applyFont="1" applyBorder="1" applyAlignment="1">
      <alignment horizontal="center"/>
    </xf>
    <xf numFmtId="0" fontId="83" fillId="0" borderId="135" xfId="0" applyFont="1" applyBorder="1" applyAlignment="1">
      <alignment horizontal="center"/>
    </xf>
    <xf numFmtId="0" fontId="83" fillId="0" borderId="118" xfId="0" applyFont="1" applyBorder="1" applyAlignment="1">
      <alignment horizontal="center"/>
    </xf>
    <xf numFmtId="0" fontId="83" fillId="32" borderId="3" xfId="0" applyFont="1" applyFill="1" applyBorder="1" applyAlignment="1">
      <alignment horizontal="center" vertical="center" wrapText="1"/>
    </xf>
    <xf numFmtId="0" fontId="83" fillId="32" borderId="97" xfId="0" applyFont="1" applyFill="1" applyBorder="1" applyAlignment="1">
      <alignment horizontal="center" vertical="center" wrapText="1"/>
    </xf>
    <xf numFmtId="0" fontId="83" fillId="0" borderId="13" xfId="0" applyFont="1" applyBorder="1" applyAlignment="1">
      <alignment horizontal="center" wrapText="1"/>
    </xf>
    <xf numFmtId="0" fontId="83" fillId="0" borderId="2" xfId="0" applyFont="1" applyBorder="1" applyAlignment="1">
      <alignment horizontal="center" wrapText="1"/>
    </xf>
    <xf numFmtId="0" fontId="83" fillId="0" borderId="118" xfId="0" applyFont="1" applyBorder="1" applyAlignment="1">
      <alignment horizontal="center" vertical="center"/>
    </xf>
    <xf numFmtId="0" fontId="83" fillId="0" borderId="132" xfId="0" applyFont="1" applyBorder="1" applyAlignment="1">
      <alignment horizontal="center" wrapText="1"/>
    </xf>
    <xf numFmtId="0" fontId="83" fillId="0" borderId="136" xfId="0" applyFont="1" applyBorder="1" applyAlignment="1">
      <alignment horizontal="center" wrapText="1"/>
    </xf>
    <xf numFmtId="0" fontId="83" fillId="0" borderId="133" xfId="0" applyFont="1" applyBorder="1" applyAlignment="1">
      <alignment horizontal="center" wrapText="1"/>
    </xf>
    <xf numFmtId="0" fontId="83" fillId="0" borderId="137" xfId="0" applyFont="1" applyBorder="1" applyAlignment="1">
      <alignment horizontal="center" wrapText="1"/>
    </xf>
    <xf numFmtId="0" fontId="83" fillId="36" borderId="4" xfId="0" applyFont="1" applyFill="1" applyBorder="1" applyAlignment="1">
      <alignment horizontal="center" vertical="center" wrapText="1"/>
    </xf>
    <xf numFmtId="0" fontId="83" fillId="36" borderId="6" xfId="0" applyFont="1" applyFill="1" applyBorder="1" applyAlignment="1">
      <alignment horizontal="center" vertical="center" wrapText="1"/>
    </xf>
    <xf numFmtId="0" fontId="83" fillId="36" borderId="117" xfId="0" applyFont="1" applyFill="1" applyBorder="1" applyAlignment="1">
      <alignment horizontal="center" vertical="center" wrapText="1"/>
    </xf>
    <xf numFmtId="0" fontId="83" fillId="36" borderId="0" xfId="0" applyFont="1" applyFill="1" applyBorder="1" applyAlignment="1">
      <alignment horizontal="center" vertical="center" wrapText="1"/>
    </xf>
    <xf numFmtId="0" fontId="83" fillId="32" borderId="116" xfId="0" applyFont="1" applyFill="1" applyBorder="1" applyAlignment="1">
      <alignment horizontal="center" vertical="center" wrapText="1"/>
    </xf>
    <xf numFmtId="0" fontId="83" fillId="36" borderId="110" xfId="0" applyFont="1" applyFill="1" applyBorder="1" applyAlignment="1">
      <alignment horizontal="center" vertical="center" wrapText="1"/>
    </xf>
    <xf numFmtId="0" fontId="83" fillId="36" borderId="28" xfId="0" applyFont="1" applyFill="1" applyBorder="1" applyAlignment="1">
      <alignment horizontal="center" vertical="center" wrapText="1"/>
    </xf>
    <xf numFmtId="0" fontId="24" fillId="14" borderId="33" xfId="0" applyFont="1" applyFill="1" applyBorder="1" applyAlignment="1">
      <alignment horizontal="center" vertical="center" textRotation="90"/>
    </xf>
    <xf numFmtId="0" fontId="24" fillId="14" borderId="92" xfId="0" applyFont="1" applyFill="1" applyBorder="1" applyAlignment="1">
      <alignment horizontal="center" vertical="center" textRotation="90"/>
    </xf>
    <xf numFmtId="2" fontId="97" fillId="32" borderId="98" xfId="0" applyNumberFormat="1" applyFont="1" applyFill="1" applyBorder="1" applyAlignment="1">
      <alignment horizontal="center" wrapText="1"/>
    </xf>
    <xf numFmtId="2" fontId="97" fillId="32" borderId="99" xfId="0" applyNumberFormat="1" applyFont="1" applyFill="1" applyBorder="1" applyAlignment="1">
      <alignment horizontal="center" wrapText="1"/>
    </xf>
    <xf numFmtId="20" fontId="65" fillId="39" borderId="94" xfId="0" applyNumberFormat="1" applyFont="1" applyFill="1" applyBorder="1" applyAlignment="1">
      <alignment horizontal="center" vertical="center" wrapText="1"/>
    </xf>
    <xf numFmtId="20" fontId="65" fillId="39" borderId="95" xfId="0" applyNumberFormat="1" applyFont="1" applyFill="1" applyBorder="1" applyAlignment="1">
      <alignment horizontal="center" vertical="center" wrapText="1"/>
    </xf>
    <xf numFmtId="0" fontId="63" fillId="23" borderId="67" xfId="4" applyFont="1" applyFill="1" applyBorder="1" applyAlignment="1">
      <alignment horizontal="center" vertical="center"/>
    </xf>
    <xf numFmtId="0" fontId="63" fillId="23" borderId="61" xfId="4" applyFont="1" applyFill="1" applyBorder="1" applyAlignment="1">
      <alignment horizontal="center" vertical="center"/>
    </xf>
    <xf numFmtId="0" fontId="63" fillId="23" borderId="63" xfId="4" applyFont="1" applyFill="1" applyBorder="1" applyAlignment="1">
      <alignment horizontal="center" vertical="center"/>
    </xf>
    <xf numFmtId="164" fontId="63" fillId="28" borderId="60" xfId="4" applyNumberFormat="1" applyFont="1" applyFill="1" applyBorder="1" applyAlignment="1">
      <alignment horizontal="center" vertical="center" wrapText="1"/>
    </xf>
    <xf numFmtId="164" fontId="63" fillId="28" borderId="61" xfId="4" applyNumberFormat="1" applyFont="1" applyFill="1" applyBorder="1" applyAlignment="1">
      <alignment horizontal="center" vertical="center" wrapText="1"/>
    </xf>
    <xf numFmtId="164" fontId="63" fillId="28" borderId="62" xfId="4" applyNumberFormat="1" applyFont="1" applyFill="1" applyBorder="1" applyAlignment="1">
      <alignment horizontal="center" vertical="center" wrapText="1"/>
    </xf>
    <xf numFmtId="0" fontId="63" fillId="27" borderId="54" xfId="4" applyFont="1" applyFill="1" applyBorder="1" applyAlignment="1">
      <alignment horizontal="center" vertical="center"/>
    </xf>
    <xf numFmtId="0" fontId="63" fillId="27" borderId="56" xfId="4" applyFont="1" applyFill="1" applyBorder="1" applyAlignment="1">
      <alignment horizontal="center" vertical="center"/>
    </xf>
    <xf numFmtId="0" fontId="63" fillId="27" borderId="58" xfId="4" applyFont="1" applyFill="1" applyBorder="1" applyAlignment="1">
      <alignment horizontal="center" vertical="center"/>
    </xf>
    <xf numFmtId="164" fontId="63" fillId="24" borderId="55" xfId="4" applyNumberFormat="1" applyFont="1" applyFill="1" applyBorder="1" applyAlignment="1">
      <alignment horizontal="center" vertical="center" wrapText="1"/>
    </xf>
    <xf numFmtId="164" fontId="63" fillId="24" borderId="56" xfId="4" applyNumberFormat="1" applyFont="1" applyFill="1" applyBorder="1" applyAlignment="1">
      <alignment horizontal="center" vertical="center" wrapText="1"/>
    </xf>
    <xf numFmtId="164" fontId="63" fillId="24" borderId="57" xfId="4" applyNumberFormat="1" applyFont="1" applyFill="1" applyBorder="1" applyAlignment="1">
      <alignment horizontal="center" vertical="center" wrapText="1"/>
    </xf>
    <xf numFmtId="164" fontId="63" fillId="27" borderId="55" xfId="4" applyNumberFormat="1" applyFont="1" applyFill="1" applyBorder="1" applyAlignment="1">
      <alignment horizontal="center" vertical="center" wrapText="1"/>
    </xf>
    <xf numFmtId="164" fontId="63" fillId="27" borderId="56" xfId="4" applyNumberFormat="1" applyFont="1" applyFill="1" applyBorder="1" applyAlignment="1">
      <alignment horizontal="center" vertical="center" wrapText="1"/>
    </xf>
    <xf numFmtId="164" fontId="63" fillId="27" borderId="57" xfId="4" applyNumberFormat="1" applyFont="1" applyFill="1" applyBorder="1" applyAlignment="1">
      <alignment horizontal="center" vertical="center" wrapText="1"/>
    </xf>
    <xf numFmtId="0" fontId="63" fillId="26" borderId="54" xfId="4" applyFont="1" applyFill="1" applyBorder="1" applyAlignment="1">
      <alignment horizontal="center" vertical="center"/>
    </xf>
    <xf numFmtId="0" fontId="63" fillId="26" borderId="56" xfId="4" applyFont="1" applyFill="1" applyBorder="1" applyAlignment="1">
      <alignment horizontal="center" vertical="center"/>
    </xf>
    <xf numFmtId="0" fontId="63" fillId="26" borderId="58" xfId="4" applyFont="1" applyFill="1" applyBorder="1" applyAlignment="1">
      <alignment horizontal="center" vertical="center"/>
    </xf>
    <xf numFmtId="164" fontId="63" fillId="26" borderId="55" xfId="4" applyNumberFormat="1" applyFont="1" applyFill="1" applyBorder="1" applyAlignment="1">
      <alignment horizontal="center" vertical="center" wrapText="1"/>
    </xf>
    <xf numFmtId="164" fontId="63" fillId="26" borderId="56" xfId="4" applyNumberFormat="1" applyFont="1" applyFill="1" applyBorder="1" applyAlignment="1">
      <alignment horizontal="center" vertical="center" wrapText="1"/>
    </xf>
    <xf numFmtId="164" fontId="63" fillId="26" borderId="57" xfId="4"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30" xfId="0" applyFont="1" applyFill="1" applyBorder="1" applyAlignment="1">
      <alignment horizontal="center" vertical="center" wrapText="1"/>
    </xf>
    <xf numFmtId="0" fontId="37" fillId="2" borderId="47" xfId="0" applyFont="1" applyFill="1" applyBorder="1" applyAlignment="1">
      <alignment horizontal="center" vertical="center" wrapText="1"/>
    </xf>
    <xf numFmtId="0" fontId="37" fillId="2" borderId="35" xfId="0" applyFont="1" applyFill="1" applyBorder="1" applyAlignment="1">
      <alignment horizontal="center" vertical="center" wrapText="1"/>
    </xf>
    <xf numFmtId="0" fontId="37" fillId="2" borderId="48" xfId="0" applyFont="1" applyFill="1" applyBorder="1" applyAlignment="1">
      <alignment horizontal="center" vertical="center" wrapText="1"/>
    </xf>
    <xf numFmtId="0" fontId="63" fillId="24" borderId="68" xfId="4" applyFont="1" applyFill="1" applyBorder="1" applyAlignment="1">
      <alignment horizontal="center" vertical="center"/>
    </xf>
    <xf numFmtId="0" fontId="63" fillId="24" borderId="65" xfId="4" applyFont="1" applyFill="1" applyBorder="1" applyAlignment="1">
      <alignment horizontal="center" vertical="center"/>
    </xf>
    <xf numFmtId="0" fontId="63" fillId="24" borderId="69" xfId="4" applyFont="1" applyFill="1" applyBorder="1" applyAlignment="1">
      <alignment horizontal="center" vertical="center"/>
    </xf>
    <xf numFmtId="0" fontId="63" fillId="23" borderId="54" xfId="4" applyFont="1" applyFill="1" applyBorder="1" applyAlignment="1">
      <alignment horizontal="center" vertical="center"/>
    </xf>
    <xf numFmtId="0" fontId="63" fillId="23" borderId="56" xfId="4" applyFont="1" applyFill="1" applyBorder="1" applyAlignment="1">
      <alignment horizontal="center" vertical="center"/>
    </xf>
    <xf numFmtId="0" fontId="63" fillId="23" borderId="58" xfId="4" applyFont="1" applyFill="1" applyBorder="1" applyAlignment="1">
      <alignment horizontal="center" vertical="center"/>
    </xf>
    <xf numFmtId="0" fontId="63" fillId="25" borderId="54" xfId="4" applyFont="1" applyFill="1" applyBorder="1" applyAlignment="1">
      <alignment horizontal="center" vertical="center"/>
    </xf>
    <xf numFmtId="0" fontId="63" fillId="25" borderId="56" xfId="4" applyFont="1" applyFill="1" applyBorder="1" applyAlignment="1">
      <alignment horizontal="center" vertical="center"/>
    </xf>
    <xf numFmtId="0" fontId="63" fillId="25" borderId="58" xfId="4" applyFont="1" applyFill="1" applyBorder="1" applyAlignment="1">
      <alignment horizontal="center" vertical="center"/>
    </xf>
    <xf numFmtId="164" fontId="63" fillId="23" borderId="64" xfId="4" applyNumberFormat="1" applyFont="1" applyFill="1" applyBorder="1" applyAlignment="1">
      <alignment horizontal="center" vertical="center" wrapText="1"/>
    </xf>
    <xf numFmtId="164" fontId="63" fillId="23" borderId="65" xfId="4" applyNumberFormat="1" applyFont="1" applyFill="1" applyBorder="1" applyAlignment="1">
      <alignment horizontal="center" vertical="center" wrapText="1"/>
    </xf>
    <xf numFmtId="164" fontId="63" fillId="23" borderId="66" xfId="4" applyNumberFormat="1" applyFont="1" applyFill="1" applyBorder="1" applyAlignment="1">
      <alignment horizontal="center" vertical="center" wrapText="1"/>
    </xf>
    <xf numFmtId="164" fontId="63" fillId="25" borderId="55" xfId="4" applyNumberFormat="1" applyFont="1" applyFill="1" applyBorder="1" applyAlignment="1">
      <alignment horizontal="center" vertical="center" wrapText="1"/>
    </xf>
    <xf numFmtId="164" fontId="63" fillId="25" borderId="56" xfId="4" applyNumberFormat="1" applyFont="1" applyFill="1" applyBorder="1" applyAlignment="1">
      <alignment horizontal="center" vertical="center" wrapText="1"/>
    </xf>
    <xf numFmtId="164" fontId="63" fillId="25" borderId="57" xfId="4" applyNumberFormat="1" applyFont="1" applyFill="1" applyBorder="1" applyAlignment="1">
      <alignment horizontal="center" vertical="center" wrapText="1"/>
    </xf>
    <xf numFmtId="0" fontId="24" fillId="14" borderId="93" xfId="0" applyFont="1" applyFill="1" applyBorder="1" applyAlignment="1">
      <alignment horizontal="center" vertical="center" textRotation="90"/>
    </xf>
    <xf numFmtId="0" fontId="35" fillId="2" borderId="20" xfId="3" applyFont="1" applyBorder="1" applyAlignment="1" applyProtection="1">
      <alignment horizontal="center" vertical="center" wrapText="1"/>
    </xf>
    <xf numFmtId="0" fontId="35" fillId="2" borderId="15" xfId="3" applyFont="1" applyBorder="1" applyAlignment="1" applyProtection="1">
      <alignment horizontal="center" vertical="center" wrapText="1"/>
    </xf>
    <xf numFmtId="0" fontId="35" fillId="2" borderId="46" xfId="3" applyFont="1" applyBorder="1" applyAlignment="1" applyProtection="1">
      <alignment horizontal="center" vertical="center" wrapText="1"/>
    </xf>
    <xf numFmtId="0" fontId="35" fillId="2" borderId="50" xfId="3" applyFont="1" applyBorder="1" applyAlignment="1" applyProtection="1">
      <alignment horizontal="center" vertical="center" wrapText="1"/>
    </xf>
    <xf numFmtId="0" fontId="35" fillId="2" borderId="0" xfId="3" applyFont="1" applyBorder="1" applyAlignment="1" applyProtection="1">
      <alignment horizontal="center" vertical="center" wrapText="1"/>
    </xf>
    <xf numFmtId="0" fontId="35" fillId="2" borderId="30" xfId="3" applyFont="1" applyBorder="1" applyAlignment="1" applyProtection="1">
      <alignment horizontal="center" vertical="center" wrapText="1"/>
    </xf>
    <xf numFmtId="0" fontId="48" fillId="32" borderId="42" xfId="0" applyFont="1" applyFill="1" applyBorder="1" applyAlignment="1">
      <alignment horizontal="center" vertical="center" wrapText="1"/>
    </xf>
    <xf numFmtId="0" fontId="48" fillId="32" borderId="43" xfId="0" applyFont="1" applyFill="1" applyBorder="1" applyAlignment="1">
      <alignment horizontal="center" vertical="center" wrapText="1"/>
    </xf>
    <xf numFmtId="2" fontId="22" fillId="32" borderId="42" xfId="0" applyNumberFormat="1" applyFont="1" applyFill="1" applyBorder="1" applyAlignment="1">
      <alignment horizontal="center" vertical="center" wrapText="1"/>
    </xf>
    <xf numFmtId="2" fontId="22" fillId="32" borderId="43" xfId="0" applyNumberFormat="1" applyFont="1" applyFill="1" applyBorder="1" applyAlignment="1">
      <alignment horizontal="center" vertical="center" wrapText="1"/>
    </xf>
    <xf numFmtId="1" fontId="99" fillId="32" borderId="50" xfId="0" applyNumberFormat="1" applyFont="1" applyFill="1" applyBorder="1" applyAlignment="1">
      <alignment horizontal="center" vertical="center" wrapText="1"/>
    </xf>
    <xf numFmtId="1" fontId="99" fillId="32" borderId="30" xfId="0" applyNumberFormat="1" applyFont="1" applyFill="1" applyBorder="1" applyAlignment="1">
      <alignment horizontal="center" vertical="center" wrapText="1"/>
    </xf>
    <xf numFmtId="2" fontId="62" fillId="32" borderId="50" xfId="0" applyNumberFormat="1" applyFont="1" applyFill="1" applyBorder="1" applyAlignment="1">
      <alignment horizontal="center" vertical="center" wrapText="1"/>
    </xf>
    <xf numFmtId="2" fontId="62" fillId="32" borderId="30" xfId="0" applyNumberFormat="1" applyFont="1" applyFill="1" applyBorder="1" applyAlignment="1">
      <alignment horizontal="center" vertical="center" wrapText="1"/>
    </xf>
    <xf numFmtId="2" fontId="69" fillId="32" borderId="50" xfId="2" applyNumberFormat="1" applyFont="1" applyFill="1" applyBorder="1" applyAlignment="1" applyProtection="1">
      <alignment horizontal="center" vertical="center"/>
    </xf>
    <xf numFmtId="2" fontId="69" fillId="32" borderId="0" xfId="2" applyNumberFormat="1" applyFont="1" applyFill="1" applyBorder="1" applyAlignment="1" applyProtection="1">
      <alignment horizontal="center" vertical="center"/>
    </xf>
    <xf numFmtId="2" fontId="69" fillId="32" borderId="30" xfId="2" applyNumberFormat="1" applyFont="1" applyFill="1" applyBorder="1" applyAlignment="1" applyProtection="1">
      <alignment horizontal="center" vertical="center"/>
    </xf>
    <xf numFmtId="2" fontId="69" fillId="32" borderId="51" xfId="2" applyNumberFormat="1" applyFont="1" applyFill="1" applyBorder="1" applyAlignment="1" applyProtection="1">
      <alignment horizontal="center" vertical="center"/>
    </xf>
    <xf numFmtId="2" fontId="69" fillId="32" borderId="28" xfId="2" applyNumberFormat="1" applyFont="1" applyFill="1" applyBorder="1" applyAlignment="1" applyProtection="1">
      <alignment horizontal="center" vertical="center"/>
    </xf>
    <xf numFmtId="2" fontId="69" fillId="32" borderId="29" xfId="2" applyNumberFormat="1" applyFont="1" applyFill="1" applyBorder="1" applyAlignment="1" applyProtection="1">
      <alignment horizontal="center" vertical="center"/>
    </xf>
    <xf numFmtId="39" fontId="62" fillId="32" borderId="51" xfId="0" applyNumberFormat="1" applyFont="1" applyFill="1" applyBorder="1" applyAlignment="1">
      <alignment horizontal="center" vertical="center"/>
    </xf>
    <xf numFmtId="39" fontId="62" fillId="32" borderId="28" xfId="0" applyNumberFormat="1" applyFont="1" applyFill="1" applyBorder="1" applyAlignment="1">
      <alignment horizontal="center" vertical="center"/>
    </xf>
    <xf numFmtId="0" fontId="35" fillId="2" borderId="33" xfId="3" applyFont="1" applyBorder="1" applyAlignment="1" applyProtection="1">
      <alignment horizontal="center" vertical="center" wrapText="1"/>
    </xf>
    <xf numFmtId="0" fontId="35" fillId="2" borderId="92" xfId="3" applyFont="1" applyBorder="1" applyAlignment="1" applyProtection="1">
      <alignment horizontal="center" vertical="center" wrapText="1"/>
    </xf>
    <xf numFmtId="0" fontId="91" fillId="0" borderId="4" xfId="1" applyFont="1" applyBorder="1" applyAlignment="1">
      <alignment horizontal="center" vertical="center"/>
    </xf>
    <xf numFmtId="0" fontId="91" fillId="0" borderId="6" xfId="1" applyFont="1" applyBorder="1" applyAlignment="1">
      <alignment horizontal="center" vertical="center"/>
    </xf>
    <xf numFmtId="0" fontId="92" fillId="0" borderId="110" xfId="1" applyFont="1" applyBorder="1" applyAlignment="1">
      <alignment horizontal="center" vertical="center"/>
    </xf>
    <xf numFmtId="0" fontId="92" fillId="0" borderId="28" xfId="1" applyFont="1" applyBorder="1" applyAlignment="1">
      <alignment horizontal="center" vertical="center"/>
    </xf>
    <xf numFmtId="0" fontId="72" fillId="32" borderId="6" xfId="0" applyFont="1" applyFill="1" applyBorder="1" applyAlignment="1">
      <alignment horizontal="center" vertical="center"/>
    </xf>
    <xf numFmtId="0" fontId="72" fillId="32" borderId="3" xfId="0" applyFont="1" applyFill="1" applyBorder="1" applyAlignment="1">
      <alignment horizontal="center" vertical="center"/>
    </xf>
    <xf numFmtId="0" fontId="71" fillId="32" borderId="28" xfId="1" applyFont="1" applyFill="1" applyBorder="1" applyAlignment="1" applyProtection="1">
      <alignment horizontal="center" vertical="center" wrapText="1"/>
    </xf>
    <xf numFmtId="0" fontId="71" fillId="32" borderId="97" xfId="1" applyFont="1" applyFill="1" applyBorder="1" applyAlignment="1" applyProtection="1">
      <alignment horizontal="center" vertical="center" wrapText="1"/>
    </xf>
    <xf numFmtId="0" fontId="14" fillId="16" borderId="111" xfId="0" applyFont="1" applyFill="1" applyBorder="1" applyAlignment="1">
      <alignment horizontal="center" vertical="center" wrapText="1"/>
    </xf>
    <xf numFmtId="0" fontId="14" fillId="16" borderId="112" xfId="0" applyFont="1" applyFill="1" applyBorder="1" applyAlignment="1">
      <alignment horizontal="center" vertical="center" wrapText="1"/>
    </xf>
    <xf numFmtId="0" fontId="35" fillId="2" borderId="152" xfId="3" applyFont="1" applyBorder="1" applyAlignment="1">
      <alignment horizontal="center" vertical="center" wrapText="1"/>
    </xf>
    <xf numFmtId="0" fontId="35" fillId="2" borderId="153" xfId="3" applyFont="1" applyBorder="1" applyAlignment="1">
      <alignment horizontal="center" vertical="center" wrapText="1"/>
    </xf>
    <xf numFmtId="1" fontId="100" fillId="32" borderId="50" xfId="2" applyNumberFormat="1" applyFont="1" applyFill="1" applyBorder="1" applyAlignment="1" applyProtection="1">
      <alignment horizontal="center" vertical="center"/>
    </xf>
    <xf numFmtId="1" fontId="100" fillId="32" borderId="0" xfId="2" applyNumberFormat="1" applyFont="1" applyFill="1" applyBorder="1" applyAlignment="1" applyProtection="1">
      <alignment horizontal="center" vertical="center"/>
    </xf>
    <xf numFmtId="1" fontId="100" fillId="32" borderId="30" xfId="2" applyNumberFormat="1" applyFont="1" applyFill="1" applyBorder="1" applyAlignment="1" applyProtection="1">
      <alignment horizontal="center" vertical="center"/>
    </xf>
    <xf numFmtId="0" fontId="14" fillId="0" borderId="0" xfId="0" applyFont="1" applyBorder="1" applyAlignment="1">
      <alignment horizontal="center" vertical="center" wrapText="1"/>
    </xf>
    <xf numFmtId="0" fontId="14" fillId="16" borderId="22" xfId="0" applyFont="1" applyFill="1" applyBorder="1" applyAlignment="1">
      <alignment horizontal="center" vertical="center" wrapText="1"/>
    </xf>
    <xf numFmtId="0" fontId="14" fillId="16" borderId="23" xfId="0" applyFont="1" applyFill="1" applyBorder="1" applyAlignment="1">
      <alignment horizontal="center" vertical="center" wrapText="1"/>
    </xf>
    <xf numFmtId="20" fontId="11" fillId="5" borderId="19" xfId="1" applyNumberFormat="1" applyFont="1" applyFill="1" applyBorder="1" applyAlignment="1">
      <alignment horizontal="center" vertical="center"/>
    </xf>
    <xf numFmtId="20" fontId="11" fillId="5" borderId="18" xfId="1" applyNumberFormat="1" applyFont="1" applyFill="1" applyBorder="1" applyAlignment="1">
      <alignment horizontal="center" vertical="center"/>
    </xf>
    <xf numFmtId="0" fontId="23" fillId="0" borderId="74" xfId="4" applyFont="1" applyFill="1" applyBorder="1" applyAlignment="1">
      <alignment horizontal="center" vertical="center" wrapText="1"/>
    </xf>
    <xf numFmtId="0" fontId="23" fillId="0" borderId="75" xfId="4" applyFont="1" applyFill="1" applyBorder="1" applyAlignment="1">
      <alignment horizontal="center" vertical="center" wrapText="1"/>
    </xf>
    <xf numFmtId="164" fontId="34" fillId="10" borderId="82"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51" xfId="4" applyNumberFormat="1" applyFont="1" applyFill="1" applyBorder="1" applyAlignment="1">
      <alignment horizontal="center" vertical="center" wrapText="1"/>
    </xf>
    <xf numFmtId="164" fontId="34" fillId="12" borderId="97" xfId="4" applyNumberFormat="1" applyFont="1" applyFill="1" applyBorder="1" applyAlignment="1">
      <alignment horizontal="center" vertical="center" wrapText="1"/>
    </xf>
    <xf numFmtId="0" fontId="23" fillId="0" borderId="30" xfId="4" applyFont="1" applyFill="1" applyBorder="1" applyAlignment="1">
      <alignment horizontal="center" vertical="center" wrapText="1"/>
    </xf>
    <xf numFmtId="0" fontId="23" fillId="0" borderId="38" xfId="4" applyFont="1" applyFill="1" applyBorder="1" applyAlignment="1">
      <alignment horizontal="center" vertical="center" wrapText="1"/>
    </xf>
    <xf numFmtId="0" fontId="14" fillId="16" borderId="6"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24" fillId="16" borderId="36" xfId="10" applyFont="1" applyFill="1" applyBorder="1" applyAlignment="1" applyProtection="1">
      <alignment horizontal="center" vertical="center" wrapText="1"/>
    </xf>
    <xf numFmtId="0" fontId="24" fillId="16" borderId="37" xfId="10" applyFont="1" applyFill="1" applyBorder="1" applyAlignment="1" applyProtection="1">
      <alignment horizontal="center" vertical="center" wrapText="1"/>
    </xf>
    <xf numFmtId="0" fontId="20" fillId="35" borderId="12" xfId="12" applyFill="1" applyAlignment="1" applyProtection="1">
      <alignment horizontal="center"/>
    </xf>
    <xf numFmtId="0" fontId="20" fillId="35" borderId="91" xfId="12" applyFill="1" applyBorder="1" applyAlignment="1" applyProtection="1">
      <alignment horizontal="center"/>
    </xf>
    <xf numFmtId="0" fontId="35" fillId="2" borderId="82" xfId="3" applyFont="1" applyBorder="1" applyAlignment="1">
      <alignment horizontal="center" vertical="center" wrapText="1"/>
    </xf>
    <xf numFmtId="0" fontId="35" fillId="2" borderId="10" xfId="3" applyFont="1" applyBorder="1" applyAlignment="1">
      <alignment horizontal="center" vertical="center" wrapText="1"/>
    </xf>
    <xf numFmtId="164" fontId="34" fillId="8" borderId="82" xfId="4" applyNumberFormat="1" applyFont="1" applyFill="1" applyBorder="1" applyAlignment="1">
      <alignment horizontal="center" vertical="center" wrapText="1"/>
    </xf>
    <xf numFmtId="164" fontId="34" fillId="8" borderId="10" xfId="4" applyNumberFormat="1" applyFont="1" applyFill="1" applyBorder="1" applyAlignment="1">
      <alignment horizontal="center" vertical="center" wrapText="1"/>
    </xf>
    <xf numFmtId="164" fontId="34" fillId="9" borderId="82"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82"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0" fontId="4" fillId="32" borderId="11" xfId="34" applyFont="1" applyFill="1" applyBorder="1" applyAlignment="1">
      <alignment horizontal="left" vertical="center"/>
    </xf>
    <xf numFmtId="0" fontId="4" fillId="32" borderId="73" xfId="34" applyFont="1" applyFill="1" applyBorder="1" applyAlignment="1">
      <alignment horizontal="left" vertical="center"/>
    </xf>
    <xf numFmtId="0" fontId="47" fillId="0" borderId="17" xfId="34" applyFont="1" applyBorder="1" applyAlignment="1">
      <alignment horizontal="center" vertical="center" wrapText="1"/>
    </xf>
    <xf numFmtId="0" fontId="47" fillId="0" borderId="19" xfId="34" applyFont="1" applyBorder="1" applyAlignment="1">
      <alignment horizontal="center" vertical="center" wrapText="1"/>
    </xf>
    <xf numFmtId="0" fontId="23" fillId="6" borderId="30" xfId="4" applyFont="1" applyFill="1" applyBorder="1" applyAlignment="1">
      <alignment horizontal="center" vertical="center" wrapText="1"/>
    </xf>
    <xf numFmtId="0" fontId="23" fillId="6" borderId="38" xfId="4" applyFont="1" applyFill="1" applyBorder="1" applyAlignment="1">
      <alignment horizontal="center" vertical="center" wrapText="1"/>
    </xf>
    <xf numFmtId="0" fontId="24" fillId="16" borderId="39" xfId="10" applyFont="1" applyFill="1" applyBorder="1" applyAlignment="1" applyProtection="1">
      <alignment horizontal="center" vertical="center" wrapText="1"/>
    </xf>
    <xf numFmtId="0" fontId="24" fillId="16" borderId="40" xfId="10" applyFont="1" applyFill="1" applyBorder="1" applyAlignment="1" applyProtection="1">
      <alignment horizontal="center" vertical="center" wrapText="1"/>
    </xf>
    <xf numFmtId="0" fontId="20" fillId="35" borderId="0" xfId="12" applyFill="1" applyBorder="1" applyAlignment="1" applyProtection="1">
      <alignment horizontal="center"/>
    </xf>
    <xf numFmtId="0" fontId="20" fillId="35" borderId="30" xfId="12" applyFill="1" applyBorder="1" applyAlignment="1" applyProtection="1">
      <alignment horizontal="center"/>
    </xf>
    <xf numFmtId="0" fontId="24" fillId="16" borderId="39" xfId="10" applyFont="1" applyFill="1" applyBorder="1" applyAlignment="1">
      <alignment horizontal="center" vertical="center" wrapText="1"/>
    </xf>
    <xf numFmtId="0" fontId="24" fillId="16" borderId="40" xfId="10" applyFont="1" applyFill="1" applyBorder="1" applyAlignment="1">
      <alignment horizontal="center" vertical="center" wrapText="1"/>
    </xf>
    <xf numFmtId="0" fontId="20" fillId="35" borderId="0" xfId="12" applyFill="1" applyBorder="1" applyAlignment="1">
      <alignment horizontal="center"/>
    </xf>
    <xf numFmtId="0" fontId="20" fillId="35" borderId="30" xfId="12" applyFill="1" applyBorder="1" applyAlignment="1">
      <alignment horizontal="center"/>
    </xf>
    <xf numFmtId="0" fontId="88" fillId="0" borderId="7" xfId="1" applyFont="1" applyBorder="1" applyAlignment="1">
      <alignment horizontal="center" vertical="center"/>
    </xf>
    <xf numFmtId="0" fontId="88" fillId="0" borderId="9" xfId="1" applyFont="1" applyBorder="1" applyAlignment="1">
      <alignment horizontal="center" vertical="center"/>
    </xf>
    <xf numFmtId="0" fontId="88" fillId="0" borderId="10" xfId="1" applyFont="1" applyBorder="1" applyAlignment="1">
      <alignment horizontal="center" vertical="center"/>
    </xf>
    <xf numFmtId="0" fontId="86" fillId="0" borderId="7" xfId="1" applyFont="1" applyBorder="1" applyAlignment="1">
      <alignment horizontal="center" vertical="center"/>
    </xf>
    <xf numFmtId="0" fontId="86" fillId="0" borderId="9" xfId="1" applyFont="1" applyBorder="1" applyAlignment="1">
      <alignment horizontal="center" vertical="center"/>
    </xf>
    <xf numFmtId="0" fontId="86" fillId="0" borderId="10" xfId="1" applyFont="1" applyBorder="1" applyAlignment="1">
      <alignment horizontal="center" vertical="center"/>
    </xf>
    <xf numFmtId="168" fontId="39" fillId="13" borderId="0" xfId="37" applyNumberFormat="1" applyFont="1" applyFill="1" applyBorder="1" applyAlignment="1" applyProtection="1">
      <alignment horizontal="left" vertical="center"/>
      <protection locked="0"/>
    </xf>
    <xf numFmtId="168" fontId="39" fillId="0" borderId="0" xfId="37" applyNumberFormat="1" applyFont="1" applyFill="1" applyBorder="1" applyAlignment="1" applyProtection="1">
      <alignment horizontal="left" vertical="center"/>
      <protection locked="0"/>
    </xf>
  </cellXfs>
  <cellStyles count="39">
    <cellStyle name="Date" xfId="8" xr:uid="{00000000-0005-0000-0000-000000000000}"/>
    <cellStyle name="Date 2" xfId="19" xr:uid="{00000000-0005-0000-0000-000001000000}"/>
    <cellStyle name="Date 2 2" xfId="29" xr:uid="{00000000-0005-0000-0000-000002000000}"/>
    <cellStyle name="Date 3" xfId="25" xr:uid="{00000000-0005-0000-0000-000003000000}"/>
    <cellStyle name="Date 4" xfId="37" xr:uid="{00000000-0005-0000-0000-000004000000}"/>
    <cellStyle name="Followed Hyperlink" xfId="13" builtinId="9" hidden="1"/>
    <cellStyle name="Followed Hyperlink" xfId="14" builtinId="9" hidden="1"/>
    <cellStyle name="Followed Hyperlink" xfId="15" builtinId="9" hidden="1"/>
    <cellStyle name="Followed Hyperlink" xfId="16" builtinId="9" hidden="1"/>
    <cellStyle name="Followed Hyperlink" xfId="32" builtinId="9" hidden="1"/>
    <cellStyle name="Followed Hyperlink" xfId="33" builtinId="9" hidden="1"/>
    <cellStyle name="Heading 1" xfId="2" builtinId="16" customBuiltin="1"/>
    <cellStyle name="Heading 1 2" xfId="10" xr:uid="{00000000-0005-0000-0000-00000C000000}"/>
    <cellStyle name="Heading 2" xfId="3" builtinId="17" customBuiltin="1"/>
    <cellStyle name="Heading 4 2" xfId="9" xr:uid="{00000000-0005-0000-0000-00000E000000}"/>
    <cellStyle name="Hours" xfId="7" xr:uid="{00000000-0005-0000-0000-00000F000000}"/>
    <cellStyle name="Hours 2" xfId="21" xr:uid="{00000000-0005-0000-0000-000010000000}"/>
    <cellStyle name="Hours 2 2" xfId="31" xr:uid="{00000000-0005-0000-0000-000011000000}"/>
    <cellStyle name="Hours 3" xfId="24" xr:uid="{00000000-0005-0000-0000-000012000000}"/>
    <cellStyle name="Hours 4" xfId="36" xr:uid="{00000000-0005-0000-0000-000013000000}"/>
    <cellStyle name="Hyperlink" xfId="4" builtinId="8"/>
    <cellStyle name="Normal" xfId="0" builtinId="0" customBuiltin="1"/>
    <cellStyle name="Normal 2" xfId="5" xr:uid="{00000000-0005-0000-0000-000016000000}"/>
    <cellStyle name="Normal 2 2" xfId="17" xr:uid="{00000000-0005-0000-0000-000017000000}"/>
    <cellStyle name="Normal 2 2 2" xfId="27" xr:uid="{00000000-0005-0000-0000-000018000000}"/>
    <cellStyle name="Normal 2 3" xfId="22" xr:uid="{00000000-0005-0000-0000-000019000000}"/>
    <cellStyle name="Normal 2 4" xfId="34" xr:uid="{00000000-0005-0000-0000-00001A000000}"/>
    <cellStyle name="Phone" xfId="11" xr:uid="{00000000-0005-0000-0000-00001B000000}"/>
    <cellStyle name="Phone 2" xfId="18" xr:uid="{00000000-0005-0000-0000-00001C000000}"/>
    <cellStyle name="Phone 2 2" xfId="28" xr:uid="{00000000-0005-0000-0000-00001D000000}"/>
    <cellStyle name="Phone 3" xfId="26" xr:uid="{00000000-0005-0000-0000-00001E000000}"/>
    <cellStyle name="Phone 4" xfId="38" xr:uid="{00000000-0005-0000-0000-00001F000000}"/>
    <cellStyle name="Time" xfId="6" xr:uid="{00000000-0005-0000-0000-000020000000}"/>
    <cellStyle name="Time 2" xfId="20" xr:uid="{00000000-0005-0000-0000-000021000000}"/>
    <cellStyle name="Time 2 2" xfId="30" xr:uid="{00000000-0005-0000-0000-000022000000}"/>
    <cellStyle name="Time 3" xfId="23" xr:uid="{00000000-0005-0000-0000-000023000000}"/>
    <cellStyle name="Time 4" xfId="35" xr:uid="{00000000-0005-0000-0000-000024000000}"/>
    <cellStyle name="Title" xfId="1" builtinId="15" customBuiltin="1"/>
    <cellStyle name="Title 2" xfId="12" xr:uid="{00000000-0005-0000-0000-000026000000}"/>
  </cellStyles>
  <dxfs count="152">
    <dxf>
      <font>
        <b val="0"/>
        <i val="0"/>
        <strike val="0"/>
        <condense val="0"/>
        <extend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51"/>
      <tableStyleElement type="headerRow" dxfId="150"/>
      <tableStyleElement type="firstRowStripe" dxfId="149"/>
      <tableStyleElement type="secondRowStripe" dxfId="148"/>
    </tableStyle>
    <tableStyle name="Time Sheet 2" pivot="0" count="4" xr9:uid="{00000000-0011-0000-FFFF-FFFF01000000}">
      <tableStyleElement type="wholeTable" dxfId="147"/>
      <tableStyleElement type="headerRow" dxfId="146"/>
      <tableStyleElement type="firstRowStripe" dxfId="145"/>
      <tableStyleElement type="secondRowStripe" dxfId="144"/>
    </tableStyle>
    <tableStyle name="Time Sheet 3" pivot="0" count="4" xr9:uid="{00000000-0011-0000-FFFF-FFFF02000000}">
      <tableStyleElement type="wholeTable" dxfId="143"/>
      <tableStyleElement type="headerRow" dxfId="142"/>
      <tableStyleElement type="firstRowStripe" dxfId="141"/>
      <tableStyleElement type="secondRowStripe" dxfId="1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September!A1"/><Relationship Id="rId18" Type="http://schemas.openxmlformats.org/officeDocument/2006/relationships/hyperlink" Target="#February!A1"/><Relationship Id="rId26" Type="http://schemas.openxmlformats.org/officeDocument/2006/relationships/hyperlink" Target="#'Long Summary'!A1"/><Relationship Id="rId39" Type="http://schemas.openxmlformats.org/officeDocument/2006/relationships/image" Target="../media/image11.jpeg"/><Relationship Id="rId21" Type="http://schemas.openxmlformats.org/officeDocument/2006/relationships/hyperlink" Target="#May!A1"/><Relationship Id="rId34" Type="http://schemas.openxmlformats.org/officeDocument/2006/relationships/image" Target="../media/image9.jpeg"/><Relationship Id="rId42" Type="http://schemas.openxmlformats.org/officeDocument/2006/relationships/hyperlink" Target="#'Early Dismissal 2'!A1"/><Relationship Id="rId7" Type="http://schemas.openxmlformats.org/officeDocument/2006/relationships/hyperlink" Target="#'Fri-Day 5'!A1"/><Relationship Id="rId2" Type="http://schemas.openxmlformats.org/officeDocument/2006/relationships/image" Target="../media/image1.png"/><Relationship Id="rId16" Type="http://schemas.openxmlformats.org/officeDocument/2006/relationships/hyperlink" Target="#December!A1"/><Relationship Id="rId20" Type="http://schemas.openxmlformats.org/officeDocument/2006/relationships/hyperlink" Target="#April!A1"/><Relationship Id="rId29" Type="http://schemas.openxmlformats.org/officeDocument/2006/relationships/hyperlink" Target="#'Volunteering Def''n'!A1"/><Relationship Id="rId41" Type="http://schemas.openxmlformats.org/officeDocument/2006/relationships/image" Target="../media/image12.jpeg"/><Relationship Id="rId1" Type="http://schemas.openxmlformats.org/officeDocument/2006/relationships/hyperlink" Target="#August!A1"/><Relationship Id="rId6" Type="http://schemas.openxmlformats.org/officeDocument/2006/relationships/image" Target="../media/image3.jpeg"/><Relationship Id="rId11" Type="http://schemas.openxmlformats.org/officeDocument/2006/relationships/hyperlink" Target="#'Extra Day A'!A1"/><Relationship Id="rId24" Type="http://schemas.openxmlformats.org/officeDocument/2006/relationships/hyperlink" Target="#'Brief Summary'!A1"/><Relationship Id="rId32" Type="http://schemas.openxmlformats.org/officeDocument/2006/relationships/hyperlink" Target="#'Calculating PT FTE'!A1"/><Relationship Id="rId37" Type="http://schemas.openxmlformats.org/officeDocument/2006/relationships/image" Target="../media/image10.jpeg"/><Relationship Id="rId40" Type="http://schemas.openxmlformats.org/officeDocument/2006/relationships/hyperlink" Target="#'Early Dismissal 1'!A1"/><Relationship Id="rId5" Type="http://schemas.openxmlformats.org/officeDocument/2006/relationships/hyperlink" Target="#'Wed-Day 3'!A1"/><Relationship Id="rId15" Type="http://schemas.openxmlformats.org/officeDocument/2006/relationships/hyperlink" Target="#November!A1"/><Relationship Id="rId23" Type="http://schemas.openxmlformats.org/officeDocument/2006/relationships/hyperlink" Target="#July!A1"/><Relationship Id="rId28" Type="http://schemas.openxmlformats.org/officeDocument/2006/relationships/image" Target="../media/image8.jpeg"/><Relationship Id="rId36" Type="http://schemas.openxmlformats.org/officeDocument/2006/relationships/hyperlink" Target="#'Extra Day B'!A1"/><Relationship Id="rId10" Type="http://schemas.openxmlformats.org/officeDocument/2006/relationships/image" Target="../media/image5.jpeg"/><Relationship Id="rId19" Type="http://schemas.openxmlformats.org/officeDocument/2006/relationships/hyperlink" Target="#March!A1"/><Relationship Id="rId31" Type="http://schemas.openxmlformats.org/officeDocument/2006/relationships/hyperlink" Target="#'Instructional Def''n'!A1"/><Relationship Id="rId4" Type="http://schemas.openxmlformats.org/officeDocument/2006/relationships/image" Target="../media/image2.jpeg"/><Relationship Id="rId9" Type="http://schemas.openxmlformats.org/officeDocument/2006/relationships/hyperlink" Target="#'Day 6'!A1"/><Relationship Id="rId14" Type="http://schemas.openxmlformats.org/officeDocument/2006/relationships/hyperlink" Target="#October!A1"/><Relationship Id="rId22" Type="http://schemas.openxmlformats.org/officeDocument/2006/relationships/hyperlink" Target="#June!A1"/><Relationship Id="rId27" Type="http://schemas.openxmlformats.org/officeDocument/2006/relationships/hyperlink" Target="#'Detailed Summary'!A1"/><Relationship Id="rId30" Type="http://schemas.openxmlformats.org/officeDocument/2006/relationships/hyperlink" Target="#'Assignable Def''n'!A1"/><Relationship Id="rId35" Type="http://schemas.openxmlformats.org/officeDocument/2006/relationships/hyperlink" Target="#'Thu-Day 4'!A1"/><Relationship Id="rId43" Type="http://schemas.openxmlformats.org/officeDocument/2006/relationships/image" Target="../media/image13.jpeg"/><Relationship Id="rId8" Type="http://schemas.openxmlformats.org/officeDocument/2006/relationships/image" Target="../media/image4.jpeg"/><Relationship Id="rId3" Type="http://schemas.openxmlformats.org/officeDocument/2006/relationships/hyperlink" Target="#'Tue-Day 2'!A1"/><Relationship Id="rId12" Type="http://schemas.openxmlformats.org/officeDocument/2006/relationships/image" Target="../media/image6.jpeg"/><Relationship Id="rId17" Type="http://schemas.openxmlformats.org/officeDocument/2006/relationships/hyperlink" Target="#January!A1"/><Relationship Id="rId25" Type="http://schemas.openxmlformats.org/officeDocument/2006/relationships/image" Target="../media/image7.jpeg"/><Relationship Id="rId33" Type="http://schemas.openxmlformats.org/officeDocument/2006/relationships/hyperlink" Target="#'Mon-Day 1'!A1"/><Relationship Id="rId38" Type="http://schemas.openxmlformats.org/officeDocument/2006/relationships/hyperlink" Target="#'Extra Day C'!A1"/></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287343</xdr:colOff>
      <xdr:row>31</xdr:row>
      <xdr:rowOff>158730</xdr:rowOff>
    </xdr:from>
    <xdr:to>
      <xdr:col>2</xdr:col>
      <xdr:colOff>144468</xdr:colOff>
      <xdr:row>41</xdr:row>
      <xdr:rowOff>3155</xdr:rowOff>
    </xdr:to>
    <xdr:grpSp>
      <xdr:nvGrpSpPr>
        <xdr:cNvPr id="2" name="Group 1">
          <a:hlinkClick xmlns:r="http://schemas.openxmlformats.org/officeDocument/2006/relationships" r:id="rId1"/>
          <a:extLst>
            <a:ext uri="{FF2B5EF4-FFF2-40B4-BE49-F238E27FC236}">
              <a16:creationId xmlns:a16="http://schemas.microsoft.com/office/drawing/2014/main" id="{DC0B5CDE-633C-41CB-9105-B0B2D76D3CE8}"/>
            </a:ext>
          </a:extLst>
        </xdr:cNvPr>
        <xdr:cNvGrpSpPr/>
      </xdr:nvGrpSpPr>
      <xdr:grpSpPr>
        <a:xfrm>
          <a:off x="283533" y="6551910"/>
          <a:ext cx="1440180" cy="1557020"/>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57DC43B3-9692-406C-817A-8CF0AD9919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95B1B749-F380-47F3-88AC-074AC37F59F6}"/>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451469</xdr:colOff>
      <xdr:row>17</xdr:row>
      <xdr:rowOff>15557</xdr:rowOff>
    </xdr:from>
    <xdr:to>
      <xdr:col>3</xdr:col>
      <xdr:colOff>7931</xdr:colOff>
      <xdr:row>23</xdr:row>
      <xdr:rowOff>71439</xdr:rowOff>
    </xdr:to>
    <xdr:grpSp>
      <xdr:nvGrpSpPr>
        <xdr:cNvPr id="95" name="Group 94">
          <a:hlinkClick xmlns:r="http://schemas.openxmlformats.org/officeDocument/2006/relationships" r:id="rId3"/>
          <a:extLst>
            <a:ext uri="{FF2B5EF4-FFF2-40B4-BE49-F238E27FC236}">
              <a16:creationId xmlns:a16="http://schemas.microsoft.com/office/drawing/2014/main" id="{074C20C9-6762-4B38-BFD0-975B2261D570}"/>
            </a:ext>
          </a:extLst>
        </xdr:cNvPr>
        <xdr:cNvGrpSpPr/>
      </xdr:nvGrpSpPr>
      <xdr:grpSpPr>
        <a:xfrm>
          <a:off x="1192514" y="4010342"/>
          <a:ext cx="1141422" cy="1078867"/>
          <a:chOff x="1491286" y="3627119"/>
          <a:chExt cx="1001087" cy="1103632"/>
        </a:xfrm>
      </xdr:grpSpPr>
      <xdr:pic>
        <xdr:nvPicPr>
          <xdr:cNvPr id="9" name="Picture 8" descr="TIMETABLE - OAK BAY HIGH SCHOOL CHOIR">
            <a:extLst>
              <a:ext uri="{FF2B5EF4-FFF2-40B4-BE49-F238E27FC236}">
                <a16:creationId xmlns:a16="http://schemas.microsoft.com/office/drawing/2014/main" id="{0B29D394-BF2F-4E7D-9C78-5C05FE44D4C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491286" y="3902391"/>
            <a:ext cx="1001087" cy="828360"/>
          </a:xfrm>
          <a:prstGeom prst="rect">
            <a:avLst/>
          </a:prstGeom>
          <a:noFill/>
          <a:ln>
            <a:noFill/>
          </a:ln>
          <a:extLst>
            <a:ext uri="{53640926-AAD7-44D8-BBD7-CCE9431645EC}">
              <a14:shadowObscured xmlns:a14="http://schemas.microsoft.com/office/drawing/2010/main"/>
            </a:ext>
          </a:extLst>
        </xdr:spPr>
      </xdr:pic>
      <xdr:sp macro="" textlink="">
        <xdr:nvSpPr>
          <xdr:cNvPr id="10" name="Text Box 2">
            <a:extLst>
              <a:ext uri="{FF2B5EF4-FFF2-40B4-BE49-F238E27FC236}">
                <a16:creationId xmlns:a16="http://schemas.microsoft.com/office/drawing/2014/main" id="{019B8A64-82D6-42B2-92C2-CDC7285647E8}"/>
              </a:ext>
            </a:extLst>
          </xdr:cNvPr>
          <xdr:cNvSpPr txBox="1">
            <a:spLocks noChangeArrowheads="1"/>
          </xdr:cNvSpPr>
        </xdr:nvSpPr>
        <xdr:spPr bwMode="auto">
          <a:xfrm>
            <a:off x="1608003" y="3627119"/>
            <a:ext cx="765310"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35757</xdr:colOff>
      <xdr:row>17</xdr:row>
      <xdr:rowOff>7618</xdr:rowOff>
    </xdr:from>
    <xdr:to>
      <xdr:col>4</xdr:col>
      <xdr:colOff>341314</xdr:colOff>
      <xdr:row>23</xdr:row>
      <xdr:rowOff>87312</xdr:rowOff>
    </xdr:to>
    <xdr:grpSp>
      <xdr:nvGrpSpPr>
        <xdr:cNvPr id="98" name="Group 97">
          <a:hlinkClick xmlns:r="http://schemas.openxmlformats.org/officeDocument/2006/relationships" r:id="rId5"/>
          <a:extLst>
            <a:ext uri="{FF2B5EF4-FFF2-40B4-BE49-F238E27FC236}">
              <a16:creationId xmlns:a16="http://schemas.microsoft.com/office/drawing/2014/main" id="{1AC9BB83-1E4C-44EF-ADB7-D08A2DF48C5E}"/>
            </a:ext>
          </a:extLst>
        </xdr:cNvPr>
        <xdr:cNvGrpSpPr/>
      </xdr:nvGrpSpPr>
      <xdr:grpSpPr>
        <a:xfrm>
          <a:off x="2359857" y="4000498"/>
          <a:ext cx="1048507" cy="1108394"/>
          <a:chOff x="2210631" y="3627119"/>
          <a:chExt cx="988182" cy="1127444"/>
        </a:xfrm>
      </xdr:grpSpPr>
      <xdr:pic>
        <xdr:nvPicPr>
          <xdr:cNvPr id="12" name="Picture 11" descr="TIMETABLE - OAK BAY HIGH SCHOOL CHOIR">
            <a:extLst>
              <a:ext uri="{FF2B5EF4-FFF2-40B4-BE49-F238E27FC236}">
                <a16:creationId xmlns:a16="http://schemas.microsoft.com/office/drawing/2014/main" id="{057AC71B-37B8-4AAF-ACF1-27E08531BDA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3" name="Text Box 2">
            <a:extLst>
              <a:ext uri="{FF2B5EF4-FFF2-40B4-BE49-F238E27FC236}">
                <a16:creationId xmlns:a16="http://schemas.microsoft.com/office/drawing/2014/main" id="{E24E2165-D72F-476B-8356-40099BEB5DE0}"/>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23813</xdr:colOff>
      <xdr:row>17</xdr:row>
      <xdr:rowOff>15575</xdr:rowOff>
    </xdr:from>
    <xdr:to>
      <xdr:col>7</xdr:col>
      <xdr:colOff>300036</xdr:colOff>
      <xdr:row>23</xdr:row>
      <xdr:rowOff>111125</xdr:rowOff>
    </xdr:to>
    <xdr:grpSp>
      <xdr:nvGrpSpPr>
        <xdr:cNvPr id="105" name="Group 104">
          <a:hlinkClick xmlns:r="http://schemas.openxmlformats.org/officeDocument/2006/relationships" r:id="rId7"/>
          <a:extLst>
            <a:ext uri="{FF2B5EF4-FFF2-40B4-BE49-F238E27FC236}">
              <a16:creationId xmlns:a16="http://schemas.microsoft.com/office/drawing/2014/main" id="{19759EB5-1A96-499D-AEC6-4553239DD710}"/>
            </a:ext>
          </a:extLst>
        </xdr:cNvPr>
        <xdr:cNvGrpSpPr/>
      </xdr:nvGrpSpPr>
      <xdr:grpSpPr>
        <a:xfrm>
          <a:off x="4572953" y="4010360"/>
          <a:ext cx="1021078" cy="1120440"/>
          <a:chOff x="4198938" y="3635075"/>
          <a:chExt cx="958848" cy="1143300"/>
        </a:xfrm>
      </xdr:grpSpPr>
      <xdr:pic>
        <xdr:nvPicPr>
          <xdr:cNvPr id="18" name="Picture 17" descr="TIMETABLE - OAK BAY HIGH SCHOOL CHOIR">
            <a:extLst>
              <a:ext uri="{FF2B5EF4-FFF2-40B4-BE49-F238E27FC236}">
                <a16:creationId xmlns:a16="http://schemas.microsoft.com/office/drawing/2014/main" id="{242DC31C-4960-4F5C-A11F-114B73E70E26}"/>
              </a:ext>
            </a:extLst>
          </xdr:cNvPr>
          <xdr:cNvPicPr/>
        </xdr:nvPicPr>
        <xdr:blipFill rotWithShape="1">
          <a:blip xmlns:r="http://schemas.openxmlformats.org/officeDocument/2006/relationships" r:embed="rId8" cstate="hqprint">
            <a:extLst>
              <a:ext uri="{28A0092B-C50C-407E-A947-70E740481C1C}">
                <a14:useLocalDpi xmlns:a14="http://schemas.microsoft.com/office/drawing/2010/main" val="0"/>
              </a:ext>
            </a:extLst>
          </a:blip>
          <a:srcRect l="5825" t="14750" r="8252" b="19625"/>
          <a:stretch/>
        </xdr:blipFill>
        <xdr:spPr bwMode="auto">
          <a:xfrm>
            <a:off x="4198938" y="3902992"/>
            <a:ext cx="958848" cy="875383"/>
          </a:xfrm>
          <a:prstGeom prst="rect">
            <a:avLst/>
          </a:prstGeom>
          <a:noFill/>
          <a:ln>
            <a:noFill/>
          </a:ln>
          <a:extLst>
            <a:ext uri="{53640926-AAD7-44D8-BBD7-CCE9431645EC}">
              <a14:shadowObscured xmlns:a14="http://schemas.microsoft.com/office/drawing/2010/main"/>
            </a:ext>
          </a:extLst>
        </xdr:spPr>
      </xdr:pic>
      <xdr:sp macro="" textlink="">
        <xdr:nvSpPr>
          <xdr:cNvPr id="19" name="Text Box 2">
            <a:hlinkClick xmlns:r="http://schemas.openxmlformats.org/officeDocument/2006/relationships" r:id="rId7"/>
            <a:extLst>
              <a:ext uri="{FF2B5EF4-FFF2-40B4-BE49-F238E27FC236}">
                <a16:creationId xmlns:a16="http://schemas.microsoft.com/office/drawing/2014/main" id="{C408394E-B633-4768-8FA9-A7C773E1ECF8}"/>
              </a:ext>
            </a:extLst>
          </xdr:cNvPr>
          <xdr:cNvSpPr txBox="1">
            <a:spLocks noChangeArrowheads="1"/>
          </xdr:cNvSpPr>
        </xdr:nvSpPr>
        <xdr:spPr bwMode="auto">
          <a:xfrm>
            <a:off x="4317273" y="3635075"/>
            <a:ext cx="726444"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330202</xdr:colOff>
      <xdr:row>17</xdr:row>
      <xdr:rowOff>7637</xdr:rowOff>
    </xdr:from>
    <xdr:to>
      <xdr:col>8</xdr:col>
      <xdr:colOff>759681</xdr:colOff>
      <xdr:row>23</xdr:row>
      <xdr:rowOff>111125</xdr:rowOff>
    </xdr:to>
    <xdr:grpSp>
      <xdr:nvGrpSpPr>
        <xdr:cNvPr id="106" name="Group 105">
          <a:hlinkClick xmlns:r="http://schemas.openxmlformats.org/officeDocument/2006/relationships" r:id="rId9"/>
          <a:extLst>
            <a:ext uri="{FF2B5EF4-FFF2-40B4-BE49-F238E27FC236}">
              <a16:creationId xmlns:a16="http://schemas.microsoft.com/office/drawing/2014/main" id="{BA98D2B7-3CFA-44FD-8B7E-2FD850AC0F39}"/>
            </a:ext>
          </a:extLst>
        </xdr:cNvPr>
        <xdr:cNvGrpSpPr/>
      </xdr:nvGrpSpPr>
      <xdr:grpSpPr>
        <a:xfrm>
          <a:off x="5622292" y="4000517"/>
          <a:ext cx="1309589" cy="1130283"/>
          <a:chOff x="5187952" y="3627137"/>
          <a:chExt cx="961292" cy="1151238"/>
        </a:xfrm>
      </xdr:grpSpPr>
      <xdr:pic>
        <xdr:nvPicPr>
          <xdr:cNvPr id="21" name="Picture 20" descr="TIMETABLE - OAK BAY HIGH SCHOOL CHOIR">
            <a:extLst>
              <a:ext uri="{FF2B5EF4-FFF2-40B4-BE49-F238E27FC236}">
                <a16:creationId xmlns:a16="http://schemas.microsoft.com/office/drawing/2014/main" id="{49A3FDE8-E31A-4340-BFD7-2F8E4467DF92}"/>
              </a:ext>
            </a:extLst>
          </xdr:cNvPr>
          <xdr:cNvPicPr/>
        </xdr:nvPicPr>
        <xdr:blipFill rotWithShape="1">
          <a:blip xmlns:r="http://schemas.openxmlformats.org/officeDocument/2006/relationships" r:embed="rId10" cstate="hqprint">
            <a:extLst>
              <a:ext uri="{28A0092B-C50C-407E-A947-70E740481C1C}">
                <a14:useLocalDpi xmlns:a14="http://schemas.microsoft.com/office/drawing/2010/main" val="0"/>
              </a:ext>
            </a:extLst>
          </a:blip>
          <a:srcRect l="5825" t="14750" r="8252" b="19625"/>
          <a:stretch/>
        </xdr:blipFill>
        <xdr:spPr bwMode="auto">
          <a:xfrm>
            <a:off x="5187952" y="3895055"/>
            <a:ext cx="961292" cy="883320"/>
          </a:xfrm>
          <a:prstGeom prst="rect">
            <a:avLst/>
          </a:prstGeom>
          <a:noFill/>
          <a:ln>
            <a:noFill/>
          </a:ln>
          <a:extLst>
            <a:ext uri="{53640926-AAD7-44D8-BBD7-CCE9431645EC}">
              <a14:shadowObscured xmlns:a14="http://schemas.microsoft.com/office/drawing/2010/main"/>
            </a:ext>
          </a:extLst>
        </xdr:spPr>
      </xdr:pic>
      <xdr:sp macro="" textlink="">
        <xdr:nvSpPr>
          <xdr:cNvPr id="22" name="Text Box 2">
            <a:hlinkClick xmlns:r="http://schemas.openxmlformats.org/officeDocument/2006/relationships" r:id="rId9"/>
            <a:extLst>
              <a:ext uri="{FF2B5EF4-FFF2-40B4-BE49-F238E27FC236}">
                <a16:creationId xmlns:a16="http://schemas.microsoft.com/office/drawing/2014/main" id="{C0A1678E-CF1E-4BD7-B6B7-1012642385D3}"/>
              </a:ext>
            </a:extLst>
          </xdr:cNvPr>
          <xdr:cNvSpPr txBox="1">
            <a:spLocks noChangeArrowheads="1"/>
          </xdr:cNvSpPr>
        </xdr:nvSpPr>
        <xdr:spPr bwMode="auto">
          <a:xfrm>
            <a:off x="5298713" y="3627137"/>
            <a:ext cx="728296"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DAY 6</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192089</xdr:colOff>
      <xdr:row>24</xdr:row>
      <xdr:rowOff>100406</xdr:rowOff>
    </xdr:from>
    <xdr:to>
      <xdr:col>1</xdr:col>
      <xdr:colOff>492127</xdr:colOff>
      <xdr:row>30</xdr:row>
      <xdr:rowOff>55562</xdr:rowOff>
    </xdr:to>
    <xdr:grpSp>
      <xdr:nvGrpSpPr>
        <xdr:cNvPr id="111" name="Group 110">
          <a:hlinkClick xmlns:r="http://schemas.openxmlformats.org/officeDocument/2006/relationships" r:id="rId11"/>
          <a:extLst>
            <a:ext uri="{FF2B5EF4-FFF2-40B4-BE49-F238E27FC236}">
              <a16:creationId xmlns:a16="http://schemas.microsoft.com/office/drawing/2014/main" id="{5C68D740-85ED-4DAA-B1F3-F08622D52555}"/>
            </a:ext>
          </a:extLst>
        </xdr:cNvPr>
        <xdr:cNvGrpSpPr/>
      </xdr:nvGrpSpPr>
      <xdr:grpSpPr>
        <a:xfrm>
          <a:off x="192089" y="5287721"/>
          <a:ext cx="1042988" cy="991476"/>
          <a:chOff x="620712" y="4966093"/>
          <a:chExt cx="982663" cy="1002906"/>
        </a:xfrm>
      </xdr:grpSpPr>
      <xdr:pic>
        <xdr:nvPicPr>
          <xdr:cNvPr id="24" name="Picture 23" descr="TIMETABLE - OAK BAY HIGH SCHOOL CHOIR">
            <a:extLst>
              <a:ext uri="{FF2B5EF4-FFF2-40B4-BE49-F238E27FC236}">
                <a16:creationId xmlns:a16="http://schemas.microsoft.com/office/drawing/2014/main" id="{45102B11-3D8F-4FF1-977D-3E698B54EE2A}"/>
              </a:ext>
            </a:extLst>
          </xdr:cNvPr>
          <xdr:cNvPicPr/>
        </xdr:nvPicPr>
        <xdr:blipFill rotWithShape="1">
          <a:blip xmlns:r="http://schemas.openxmlformats.org/officeDocument/2006/relationships" r:embed="rId12" cstate="hqprint">
            <a:extLst>
              <a:ext uri="{28A0092B-C50C-407E-A947-70E740481C1C}">
                <a14:useLocalDpi xmlns:a14="http://schemas.microsoft.com/office/drawing/2010/main" val="0"/>
              </a:ext>
            </a:extLst>
          </a:blip>
          <a:srcRect l="5825" t="14750" r="8252" b="19625"/>
          <a:stretch/>
        </xdr:blipFill>
        <xdr:spPr bwMode="auto">
          <a:xfrm>
            <a:off x="620712" y="5198530"/>
            <a:ext cx="982663" cy="770469"/>
          </a:xfrm>
          <a:prstGeom prst="rect">
            <a:avLst/>
          </a:prstGeom>
          <a:noFill/>
          <a:ln>
            <a:noFill/>
          </a:ln>
          <a:extLst>
            <a:ext uri="{53640926-AAD7-44D8-BBD7-CCE9431645EC}">
              <a14:shadowObscured xmlns:a14="http://schemas.microsoft.com/office/drawing/2010/main"/>
            </a:ext>
          </a:extLst>
        </xdr:spPr>
      </xdr:pic>
      <xdr:sp macro="" textlink="">
        <xdr:nvSpPr>
          <xdr:cNvPr id="25" name="Text Box 2">
            <a:extLst>
              <a:ext uri="{FF2B5EF4-FFF2-40B4-BE49-F238E27FC236}">
                <a16:creationId xmlns:a16="http://schemas.microsoft.com/office/drawing/2014/main" id="{705C0CF1-6E48-46AC-9F18-53873C080CC3}"/>
              </a:ext>
            </a:extLst>
          </xdr:cNvPr>
          <xdr:cNvSpPr txBox="1">
            <a:spLocks noChangeArrowheads="1"/>
          </xdr:cNvSpPr>
        </xdr:nvSpPr>
        <xdr:spPr bwMode="auto">
          <a:xfrm>
            <a:off x="621107" y="4966093"/>
            <a:ext cx="966393"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A</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384186</xdr:colOff>
      <xdr:row>31</xdr:row>
      <xdr:rowOff>152382</xdr:rowOff>
    </xdr:from>
    <xdr:to>
      <xdr:col>4</xdr:col>
      <xdr:colOff>244486</xdr:colOff>
      <xdr:row>40</xdr:row>
      <xdr:rowOff>171432</xdr:rowOff>
    </xdr:to>
    <xdr:grpSp>
      <xdr:nvGrpSpPr>
        <xdr:cNvPr id="38" name="Group 37">
          <a:hlinkClick xmlns:r="http://schemas.openxmlformats.org/officeDocument/2006/relationships" r:id="rId13"/>
          <a:extLst>
            <a:ext uri="{FF2B5EF4-FFF2-40B4-BE49-F238E27FC236}">
              <a16:creationId xmlns:a16="http://schemas.microsoft.com/office/drawing/2014/main" id="{A320638A-346C-41C7-8D69-C36DAD7F5D2C}"/>
            </a:ext>
          </a:extLst>
        </xdr:cNvPr>
        <xdr:cNvGrpSpPr/>
      </xdr:nvGrpSpPr>
      <xdr:grpSpPr>
        <a:xfrm>
          <a:off x="1965336" y="6543657"/>
          <a:ext cx="1350010" cy="156591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3BAE6D5D-2A18-472D-B7E6-7D80159567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94BC0AA1-A7D7-43B7-B19B-B214BE93248E}"/>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496896</xdr:colOff>
      <xdr:row>31</xdr:row>
      <xdr:rowOff>158728</xdr:rowOff>
    </xdr:from>
    <xdr:to>
      <xdr:col>6</xdr:col>
      <xdr:colOff>357196</xdr:colOff>
      <xdr:row>41</xdr:row>
      <xdr:rowOff>3153</xdr:rowOff>
    </xdr:to>
    <xdr:grpSp>
      <xdr:nvGrpSpPr>
        <xdr:cNvPr id="41" name="Group 40">
          <a:hlinkClick xmlns:r="http://schemas.openxmlformats.org/officeDocument/2006/relationships" r:id="rId14"/>
          <a:extLst>
            <a:ext uri="{FF2B5EF4-FFF2-40B4-BE49-F238E27FC236}">
              <a16:creationId xmlns:a16="http://schemas.microsoft.com/office/drawing/2014/main" id="{8C14351F-1407-4DF3-8B0E-72228CB33D47}"/>
            </a:ext>
          </a:extLst>
        </xdr:cNvPr>
        <xdr:cNvGrpSpPr/>
      </xdr:nvGrpSpPr>
      <xdr:grpSpPr>
        <a:xfrm>
          <a:off x="3563946" y="6551908"/>
          <a:ext cx="1350010" cy="1557020"/>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24086F61-D1C2-470E-BBA5-94228641E5E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756603BC-5F67-4CE9-A785-75F4B114907C}"/>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573096</xdr:colOff>
      <xdr:row>31</xdr:row>
      <xdr:rowOff>160309</xdr:rowOff>
    </xdr:from>
    <xdr:to>
      <xdr:col>8</xdr:col>
      <xdr:colOff>517533</xdr:colOff>
      <xdr:row>41</xdr:row>
      <xdr:rowOff>4734</xdr:rowOff>
    </xdr:to>
    <xdr:grpSp>
      <xdr:nvGrpSpPr>
        <xdr:cNvPr id="44" name="Group 43">
          <a:hlinkClick xmlns:r="http://schemas.openxmlformats.org/officeDocument/2006/relationships" r:id="rId15"/>
          <a:extLst>
            <a:ext uri="{FF2B5EF4-FFF2-40B4-BE49-F238E27FC236}">
              <a16:creationId xmlns:a16="http://schemas.microsoft.com/office/drawing/2014/main" id="{6CD0BC64-245F-45B3-AF94-9521B9A2B610}"/>
            </a:ext>
          </a:extLst>
        </xdr:cNvPr>
        <xdr:cNvGrpSpPr/>
      </xdr:nvGrpSpPr>
      <xdr:grpSpPr>
        <a:xfrm>
          <a:off x="5126046" y="6553489"/>
          <a:ext cx="1559877" cy="1558925"/>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D6B1833-A063-4220-A1F4-BDAB3A75C81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925FB887-AD6F-4C33-9857-EF68A0B2F42E}"/>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295281</xdr:colOff>
      <xdr:row>41</xdr:row>
      <xdr:rowOff>147619</xdr:rowOff>
    </xdr:from>
    <xdr:to>
      <xdr:col>2</xdr:col>
      <xdr:colOff>152406</xdr:colOff>
      <xdr:row>50</xdr:row>
      <xdr:rowOff>166669</xdr:rowOff>
    </xdr:to>
    <xdr:grpSp>
      <xdr:nvGrpSpPr>
        <xdr:cNvPr id="47" name="Group 46">
          <a:hlinkClick xmlns:r="http://schemas.openxmlformats.org/officeDocument/2006/relationships" r:id="rId16"/>
          <a:extLst>
            <a:ext uri="{FF2B5EF4-FFF2-40B4-BE49-F238E27FC236}">
              <a16:creationId xmlns:a16="http://schemas.microsoft.com/office/drawing/2014/main" id="{8A97F7F7-6F3A-4627-B6B1-5534DA074A4B}"/>
            </a:ext>
          </a:extLst>
        </xdr:cNvPr>
        <xdr:cNvGrpSpPr/>
      </xdr:nvGrpSpPr>
      <xdr:grpSpPr>
        <a:xfrm>
          <a:off x="293376" y="8251489"/>
          <a:ext cx="1440180" cy="1567815"/>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370573CD-84A7-4113-9A47-B7C8D82E4F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F239264C-9A3C-4600-899C-78C7B87E2BD7}"/>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388943</xdr:colOff>
      <xdr:row>41</xdr:row>
      <xdr:rowOff>157135</xdr:rowOff>
    </xdr:from>
    <xdr:to>
      <xdr:col>4</xdr:col>
      <xdr:colOff>246068</xdr:colOff>
      <xdr:row>51</xdr:row>
      <xdr:rowOff>1560</xdr:rowOff>
    </xdr:to>
    <xdr:grpSp>
      <xdr:nvGrpSpPr>
        <xdr:cNvPr id="50" name="Group 49">
          <a:hlinkClick xmlns:r="http://schemas.openxmlformats.org/officeDocument/2006/relationships" r:id="rId17"/>
          <a:extLst>
            <a:ext uri="{FF2B5EF4-FFF2-40B4-BE49-F238E27FC236}">
              <a16:creationId xmlns:a16="http://schemas.microsoft.com/office/drawing/2014/main" id="{80FC8CFD-2AA9-4D63-8AB2-78E94E4BC4FE}"/>
            </a:ext>
          </a:extLst>
        </xdr:cNvPr>
        <xdr:cNvGrpSpPr/>
      </xdr:nvGrpSpPr>
      <xdr:grpSpPr>
        <a:xfrm>
          <a:off x="1971998" y="8264815"/>
          <a:ext cx="1344930" cy="1557020"/>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063C2405-9A11-4375-98A5-E50D0AD337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0D49C3E0-7C95-4F68-BB7F-617F0C8BE806}"/>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498484</xdr:colOff>
      <xdr:row>41</xdr:row>
      <xdr:rowOff>161904</xdr:rowOff>
    </xdr:from>
    <xdr:to>
      <xdr:col>6</xdr:col>
      <xdr:colOff>358784</xdr:colOff>
      <xdr:row>51</xdr:row>
      <xdr:rowOff>6329</xdr:rowOff>
    </xdr:to>
    <xdr:grpSp>
      <xdr:nvGrpSpPr>
        <xdr:cNvPr id="53" name="Group 52">
          <a:hlinkClick xmlns:r="http://schemas.openxmlformats.org/officeDocument/2006/relationships" r:id="rId18"/>
          <a:extLst>
            <a:ext uri="{FF2B5EF4-FFF2-40B4-BE49-F238E27FC236}">
              <a16:creationId xmlns:a16="http://schemas.microsoft.com/office/drawing/2014/main" id="{0EB66B2A-6206-46CF-8FC8-DBB219168748}"/>
            </a:ext>
          </a:extLst>
        </xdr:cNvPr>
        <xdr:cNvGrpSpPr/>
      </xdr:nvGrpSpPr>
      <xdr:grpSpPr>
        <a:xfrm>
          <a:off x="3565534" y="8269584"/>
          <a:ext cx="1350010" cy="1558925"/>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08DDD5EF-BFD5-4711-A47B-5800583E66E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53354A59-64D5-41D0-B2C8-E506D67BF174}"/>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571509</xdr:colOff>
      <xdr:row>41</xdr:row>
      <xdr:rowOff>155553</xdr:rowOff>
    </xdr:from>
    <xdr:to>
      <xdr:col>8</xdr:col>
      <xdr:colOff>525471</xdr:colOff>
      <xdr:row>50</xdr:row>
      <xdr:rowOff>174603</xdr:rowOff>
    </xdr:to>
    <xdr:grpSp>
      <xdr:nvGrpSpPr>
        <xdr:cNvPr id="56" name="Group 55">
          <a:hlinkClick xmlns:r="http://schemas.openxmlformats.org/officeDocument/2006/relationships" r:id="rId19"/>
          <a:extLst>
            <a:ext uri="{FF2B5EF4-FFF2-40B4-BE49-F238E27FC236}">
              <a16:creationId xmlns:a16="http://schemas.microsoft.com/office/drawing/2014/main" id="{5B8C6AD9-DA51-4057-ABB1-75D6BD58F3E1}"/>
            </a:ext>
          </a:extLst>
        </xdr:cNvPr>
        <xdr:cNvGrpSpPr/>
      </xdr:nvGrpSpPr>
      <xdr:grpSpPr>
        <a:xfrm>
          <a:off x="5124459" y="8261328"/>
          <a:ext cx="1571307" cy="155829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593E4D2-69C0-4E2A-BBC6-82B59A47AA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8C78BF14-CEAA-41D4-8952-3A5FAD9DAB7D}"/>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300040</xdr:colOff>
      <xdr:row>51</xdr:row>
      <xdr:rowOff>142866</xdr:rowOff>
    </xdr:from>
    <xdr:to>
      <xdr:col>2</xdr:col>
      <xdr:colOff>157165</xdr:colOff>
      <xdr:row>60</xdr:row>
      <xdr:rowOff>174616</xdr:rowOff>
    </xdr:to>
    <xdr:grpSp>
      <xdr:nvGrpSpPr>
        <xdr:cNvPr id="59" name="Group 58">
          <a:hlinkClick xmlns:r="http://schemas.openxmlformats.org/officeDocument/2006/relationships" r:id="rId20"/>
          <a:extLst>
            <a:ext uri="{FF2B5EF4-FFF2-40B4-BE49-F238E27FC236}">
              <a16:creationId xmlns:a16="http://schemas.microsoft.com/office/drawing/2014/main" id="{F821FE31-54DF-4C74-8FD5-CC956D83CD9C}"/>
            </a:ext>
          </a:extLst>
        </xdr:cNvPr>
        <xdr:cNvGrpSpPr/>
      </xdr:nvGrpSpPr>
      <xdr:grpSpPr>
        <a:xfrm>
          <a:off x="298135" y="9961236"/>
          <a:ext cx="1442085" cy="1572895"/>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BFD7B407-44AE-4CE9-B219-77BBB115B24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C611E6EA-94FC-49E9-95F1-DB58BCDDB7A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376245</xdr:colOff>
      <xdr:row>51</xdr:row>
      <xdr:rowOff>152373</xdr:rowOff>
    </xdr:from>
    <xdr:to>
      <xdr:col>4</xdr:col>
      <xdr:colOff>233370</xdr:colOff>
      <xdr:row>61</xdr:row>
      <xdr:rowOff>9498</xdr:rowOff>
    </xdr:to>
    <xdr:grpSp>
      <xdr:nvGrpSpPr>
        <xdr:cNvPr id="62" name="Group 61">
          <a:hlinkClick xmlns:r="http://schemas.openxmlformats.org/officeDocument/2006/relationships" r:id="rId21"/>
          <a:extLst>
            <a:ext uri="{FF2B5EF4-FFF2-40B4-BE49-F238E27FC236}">
              <a16:creationId xmlns:a16="http://schemas.microsoft.com/office/drawing/2014/main" id="{3CBBF6F1-961A-46A7-886B-5854B0403CC6}"/>
            </a:ext>
          </a:extLst>
        </xdr:cNvPr>
        <xdr:cNvGrpSpPr/>
      </xdr:nvGrpSpPr>
      <xdr:grpSpPr>
        <a:xfrm>
          <a:off x="1955490" y="9972648"/>
          <a:ext cx="1346835" cy="1573530"/>
          <a:chOff x="104775" y="5038725"/>
          <a:chExt cx="1228725" cy="1476375"/>
        </a:xfrm>
      </xdr:grpSpPr>
      <xdr:pic>
        <xdr:nvPicPr>
          <xdr:cNvPr id="63" name="Picture 62" descr="2020 Christian Calendar – Christian Religious Festival Calendar 2020">
            <a:hlinkClick xmlns:r="http://schemas.openxmlformats.org/officeDocument/2006/relationships" r:id="rId21"/>
            <a:extLst>
              <a:ext uri="{FF2B5EF4-FFF2-40B4-BE49-F238E27FC236}">
                <a16:creationId xmlns:a16="http://schemas.microsoft.com/office/drawing/2014/main" id="{4A53E8CC-4696-4462-BB9C-5EB3FA44195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E99E645E-F66B-4143-B69D-9C580C3D739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500069</xdr:colOff>
      <xdr:row>51</xdr:row>
      <xdr:rowOff>150797</xdr:rowOff>
    </xdr:from>
    <xdr:to>
      <xdr:col>6</xdr:col>
      <xdr:colOff>357194</xdr:colOff>
      <xdr:row>61</xdr:row>
      <xdr:rowOff>7922</xdr:rowOff>
    </xdr:to>
    <xdr:grpSp>
      <xdr:nvGrpSpPr>
        <xdr:cNvPr id="65" name="Group 64">
          <a:hlinkClick xmlns:r="http://schemas.openxmlformats.org/officeDocument/2006/relationships" r:id="rId22"/>
          <a:extLst>
            <a:ext uri="{FF2B5EF4-FFF2-40B4-BE49-F238E27FC236}">
              <a16:creationId xmlns:a16="http://schemas.microsoft.com/office/drawing/2014/main" id="{C8A473B7-1E5F-4E93-803E-E60961ACEFB3}"/>
            </a:ext>
          </a:extLst>
        </xdr:cNvPr>
        <xdr:cNvGrpSpPr/>
      </xdr:nvGrpSpPr>
      <xdr:grpSpPr>
        <a:xfrm>
          <a:off x="3569024" y="9971072"/>
          <a:ext cx="1344930" cy="1573530"/>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E3C458FE-B8ED-48C3-9A91-A22E94474F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0B45280E-82A3-40D9-9522-0D5B119429F7}"/>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577857</xdr:colOff>
      <xdr:row>51</xdr:row>
      <xdr:rowOff>136501</xdr:rowOff>
    </xdr:from>
    <xdr:to>
      <xdr:col>8</xdr:col>
      <xdr:colOff>493719</xdr:colOff>
      <xdr:row>60</xdr:row>
      <xdr:rowOff>168251</xdr:rowOff>
    </xdr:to>
    <xdr:grpSp>
      <xdr:nvGrpSpPr>
        <xdr:cNvPr id="68" name="Group 67">
          <a:hlinkClick xmlns:r="http://schemas.openxmlformats.org/officeDocument/2006/relationships" r:id="rId23"/>
          <a:extLst>
            <a:ext uri="{FF2B5EF4-FFF2-40B4-BE49-F238E27FC236}">
              <a16:creationId xmlns:a16="http://schemas.microsoft.com/office/drawing/2014/main" id="{B7FC22B2-B8D8-4A96-939F-3FBDBBCA38EE}"/>
            </a:ext>
          </a:extLst>
        </xdr:cNvPr>
        <xdr:cNvGrpSpPr/>
      </xdr:nvGrpSpPr>
      <xdr:grpSpPr>
        <a:xfrm>
          <a:off x="5132712" y="9952966"/>
          <a:ext cx="1533207" cy="158242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1D460FB4-D075-4D63-9083-7642D313CD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2CBBA6FB-FCFC-4BD6-AC4E-7BD714953B2A}"/>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134938</xdr:rowOff>
    </xdr:from>
    <xdr:to>
      <xdr:col>8</xdr:col>
      <xdr:colOff>793750</xdr:colOff>
      <xdr:row>23</xdr:row>
      <xdr:rowOff>127000</xdr:rowOff>
    </xdr:to>
    <xdr:sp macro="" textlink="">
      <xdr:nvSpPr>
        <xdr:cNvPr id="71" name="Rectangle 70">
          <a:extLst>
            <a:ext uri="{FF2B5EF4-FFF2-40B4-BE49-F238E27FC236}">
              <a16:creationId xmlns:a16="http://schemas.microsoft.com/office/drawing/2014/main" id="{3E0E9826-1F97-4CCF-8CCF-FD544A8AFF7C}"/>
            </a:ext>
          </a:extLst>
        </xdr:cNvPr>
        <xdr:cNvSpPr/>
      </xdr:nvSpPr>
      <xdr:spPr>
        <a:xfrm>
          <a:off x="104775" y="3579813"/>
          <a:ext cx="6078538" cy="121443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112713</xdr:colOff>
      <xdr:row>24</xdr:row>
      <xdr:rowOff>47626</xdr:rowOff>
    </xdr:from>
    <xdr:to>
      <xdr:col>8</xdr:col>
      <xdr:colOff>793750</xdr:colOff>
      <xdr:row>30</xdr:row>
      <xdr:rowOff>119064</xdr:rowOff>
    </xdr:to>
    <xdr:sp macro="" textlink="">
      <xdr:nvSpPr>
        <xdr:cNvPr id="72" name="Rectangle 71">
          <a:extLst>
            <a:ext uri="{FF2B5EF4-FFF2-40B4-BE49-F238E27FC236}">
              <a16:creationId xmlns:a16="http://schemas.microsoft.com/office/drawing/2014/main" id="{0FBEEB5F-85A9-414D-B7BB-9394DD121F9F}"/>
            </a:ext>
          </a:extLst>
        </xdr:cNvPr>
        <xdr:cNvSpPr/>
      </xdr:nvSpPr>
      <xdr:spPr>
        <a:xfrm>
          <a:off x="112713" y="4889501"/>
          <a:ext cx="6070600" cy="11191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119062</xdr:colOff>
      <xdr:row>31</xdr:row>
      <xdr:rowOff>41274</xdr:rowOff>
    </xdr:from>
    <xdr:to>
      <xdr:col>8</xdr:col>
      <xdr:colOff>793750</xdr:colOff>
      <xdr:row>61</xdr:row>
      <xdr:rowOff>103188</xdr:rowOff>
    </xdr:to>
    <xdr:sp macro="" textlink="">
      <xdr:nvSpPr>
        <xdr:cNvPr id="74" name="Rectangle 73">
          <a:extLst>
            <a:ext uri="{FF2B5EF4-FFF2-40B4-BE49-F238E27FC236}">
              <a16:creationId xmlns:a16="http://schemas.microsoft.com/office/drawing/2014/main" id="{EF782806-ABE5-46D6-A237-F321E97543DC}"/>
            </a:ext>
          </a:extLst>
        </xdr:cNvPr>
        <xdr:cNvSpPr/>
      </xdr:nvSpPr>
      <xdr:spPr>
        <a:xfrm>
          <a:off x="119062" y="6105524"/>
          <a:ext cx="6064251" cy="53006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673906</xdr:colOff>
      <xdr:row>11</xdr:row>
      <xdr:rowOff>96076</xdr:rowOff>
    </xdr:from>
    <xdr:to>
      <xdr:col>4</xdr:col>
      <xdr:colOff>426659</xdr:colOff>
      <xdr:row>15</xdr:row>
      <xdr:rowOff>167957</xdr:rowOff>
    </xdr:to>
    <xdr:grpSp>
      <xdr:nvGrpSpPr>
        <xdr:cNvPr id="76" name="Group 75">
          <a:hlinkClick xmlns:r="http://schemas.openxmlformats.org/officeDocument/2006/relationships" r:id="rId24"/>
          <a:extLst>
            <a:ext uri="{FF2B5EF4-FFF2-40B4-BE49-F238E27FC236}">
              <a16:creationId xmlns:a16="http://schemas.microsoft.com/office/drawing/2014/main" id="{B416A07D-1228-4221-8E5C-3F25C4270912}"/>
            </a:ext>
          </a:extLst>
        </xdr:cNvPr>
        <xdr:cNvGrpSpPr/>
      </xdr:nvGrpSpPr>
      <xdr:grpSpPr>
        <a:xfrm>
          <a:off x="1413046" y="3054541"/>
          <a:ext cx="2082568" cy="76530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172D6320-24DC-41BC-AD41-849EE3DE2AA6}"/>
              </a:ext>
            </a:extLst>
          </xdr:cNvPr>
          <xdr:cNvPicPr>
            <a:picLocks noChangeAspect="1" noChangeArrowheads="1"/>
          </xdr:cNvPicPr>
        </xdr:nvPicPr>
        <xdr:blipFill>
          <a:blip xmlns:r="http://schemas.openxmlformats.org/officeDocument/2006/relationships" r:embed="rId25"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24"/>
            <a:extLst>
              <a:ext uri="{FF2B5EF4-FFF2-40B4-BE49-F238E27FC236}">
                <a16:creationId xmlns:a16="http://schemas.microsoft.com/office/drawing/2014/main" id="{1D9584F1-3617-4F56-89C6-1DF3C5074B96}"/>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612462</xdr:colOff>
      <xdr:row>11</xdr:row>
      <xdr:rowOff>96076</xdr:rowOff>
    </xdr:from>
    <xdr:to>
      <xdr:col>7</xdr:col>
      <xdr:colOff>349999</xdr:colOff>
      <xdr:row>15</xdr:row>
      <xdr:rowOff>167957</xdr:rowOff>
    </xdr:to>
    <xdr:grpSp>
      <xdr:nvGrpSpPr>
        <xdr:cNvPr id="77" name="Group 76">
          <a:hlinkClick xmlns:r="http://schemas.openxmlformats.org/officeDocument/2006/relationships" r:id="rId26"/>
          <a:extLst>
            <a:ext uri="{FF2B5EF4-FFF2-40B4-BE49-F238E27FC236}">
              <a16:creationId xmlns:a16="http://schemas.microsoft.com/office/drawing/2014/main" id="{278B0ED6-1FF8-4F63-BE5B-6DBF864868DF}"/>
            </a:ext>
          </a:extLst>
        </xdr:cNvPr>
        <xdr:cNvGrpSpPr/>
      </xdr:nvGrpSpPr>
      <xdr:grpSpPr>
        <a:xfrm>
          <a:off x="3679512" y="3054541"/>
          <a:ext cx="1968292" cy="765301"/>
          <a:chOff x="6324600" y="4200525"/>
          <a:chExt cx="1438275" cy="695325"/>
        </a:xfrm>
      </xdr:grpSpPr>
      <xdr:pic>
        <xdr:nvPicPr>
          <xdr:cNvPr id="79" name="Picture 78" descr="Number crunch: record-breaking maths class held in Poland ...">
            <a:hlinkClick xmlns:r="http://schemas.openxmlformats.org/officeDocument/2006/relationships" r:id="rId27"/>
            <a:extLst>
              <a:ext uri="{FF2B5EF4-FFF2-40B4-BE49-F238E27FC236}">
                <a16:creationId xmlns:a16="http://schemas.microsoft.com/office/drawing/2014/main" id="{1DA93B63-F18F-46CF-9840-6CAA0A8F9A74}"/>
              </a:ext>
            </a:extLst>
          </xdr:cNvPr>
          <xdr:cNvPicPr>
            <a:picLocks noChangeAspect="1" noChangeArrowheads="1"/>
          </xdr:cNvPicPr>
        </xdr:nvPicPr>
        <xdr:blipFill>
          <a:blip xmlns:r="http://schemas.openxmlformats.org/officeDocument/2006/relationships" r:embed="rId28"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27"/>
            <a:extLst>
              <a:ext uri="{FF2B5EF4-FFF2-40B4-BE49-F238E27FC236}">
                <a16:creationId xmlns:a16="http://schemas.microsoft.com/office/drawing/2014/main" id="{FCBF1A50-8512-4E1D-96D9-B0685B0D1991}"/>
              </a:ext>
            </a:extLst>
          </xdr:cNvPr>
          <xdr:cNvSpPr txBox="1">
            <a:spLocks noChangeArrowheads="1"/>
          </xdr:cNvSpPr>
        </xdr:nvSpPr>
        <xdr:spPr bwMode="auto">
          <a:xfrm>
            <a:off x="6324600" y="4200525"/>
            <a:ext cx="1438275"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593720</xdr:colOff>
      <xdr:row>9</xdr:row>
      <xdr:rowOff>161925</xdr:rowOff>
    </xdr:from>
    <xdr:to>
      <xdr:col>7</xdr:col>
      <xdr:colOff>403225</xdr:colOff>
      <xdr:row>16</xdr:row>
      <xdr:rowOff>95250</xdr:rowOff>
    </xdr:to>
    <xdr:sp macro="" textlink="">
      <xdr:nvSpPr>
        <xdr:cNvPr id="78" name="Rectangle 77">
          <a:extLst>
            <a:ext uri="{FF2B5EF4-FFF2-40B4-BE49-F238E27FC236}">
              <a16:creationId xmlns:a16="http://schemas.microsoft.com/office/drawing/2014/main" id="{40637F6C-6DAB-492F-A212-0CBA9021827C}"/>
            </a:ext>
          </a:extLst>
        </xdr:cNvPr>
        <xdr:cNvSpPr/>
      </xdr:nvSpPr>
      <xdr:spPr>
        <a:xfrm>
          <a:off x="1279520" y="2400300"/>
          <a:ext cx="4000505" cy="1133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15908</xdr:colOff>
      <xdr:row>7</xdr:row>
      <xdr:rowOff>34922</xdr:rowOff>
    </xdr:from>
    <xdr:to>
      <xdr:col>3</xdr:col>
      <xdr:colOff>547688</xdr:colOff>
      <xdr:row>9</xdr:row>
      <xdr:rowOff>119059</xdr:rowOff>
    </xdr:to>
    <xdr:sp macro="" textlink="">
      <xdr:nvSpPr>
        <xdr:cNvPr id="83" name="TextBox 82">
          <a:hlinkClick xmlns:r="http://schemas.openxmlformats.org/officeDocument/2006/relationships" r:id="rId29"/>
          <a:extLst>
            <a:ext uri="{FF2B5EF4-FFF2-40B4-BE49-F238E27FC236}">
              <a16:creationId xmlns:a16="http://schemas.microsoft.com/office/drawing/2014/main" id="{42962030-F158-4DE5-95E7-497DB916AC08}"/>
            </a:ext>
          </a:extLst>
        </xdr:cNvPr>
        <xdr:cNvSpPr txBox="1"/>
      </xdr:nvSpPr>
      <xdr:spPr>
        <a:xfrm>
          <a:off x="1463708" y="1911347"/>
          <a:ext cx="1217580"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206374</xdr:colOff>
      <xdr:row>7</xdr:row>
      <xdr:rowOff>36501</xdr:rowOff>
    </xdr:from>
    <xdr:to>
      <xdr:col>6</xdr:col>
      <xdr:colOff>317501</xdr:colOff>
      <xdr:row>9</xdr:row>
      <xdr:rowOff>119059</xdr:rowOff>
    </xdr:to>
    <xdr:sp macro="" textlink="">
      <xdr:nvSpPr>
        <xdr:cNvPr id="84" name="TextBox 83">
          <a:hlinkClick xmlns:r="http://schemas.openxmlformats.org/officeDocument/2006/relationships" r:id="rId30"/>
          <a:extLst>
            <a:ext uri="{FF2B5EF4-FFF2-40B4-BE49-F238E27FC236}">
              <a16:creationId xmlns:a16="http://schemas.microsoft.com/office/drawing/2014/main" id="{052EAC81-5CBF-4E8B-9939-FB5E24013638}"/>
            </a:ext>
          </a:extLst>
        </xdr:cNvPr>
        <xdr:cNvSpPr txBox="1"/>
      </xdr:nvSpPr>
      <xdr:spPr>
        <a:xfrm>
          <a:off x="3025774" y="1912926"/>
          <a:ext cx="148272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603258</xdr:colOff>
      <xdr:row>7</xdr:row>
      <xdr:rowOff>38082</xdr:rowOff>
    </xdr:from>
    <xdr:to>
      <xdr:col>9</xdr:col>
      <xdr:colOff>7948</xdr:colOff>
      <xdr:row>9</xdr:row>
      <xdr:rowOff>126997</xdr:rowOff>
    </xdr:to>
    <xdr:sp macro="" textlink="">
      <xdr:nvSpPr>
        <xdr:cNvPr id="85" name="TextBox 84">
          <a:hlinkClick xmlns:r="http://schemas.openxmlformats.org/officeDocument/2006/relationships" r:id="rId31"/>
          <a:extLst>
            <a:ext uri="{FF2B5EF4-FFF2-40B4-BE49-F238E27FC236}">
              <a16:creationId xmlns:a16="http://schemas.microsoft.com/office/drawing/2014/main" id="{D60A7388-EF84-48A1-B814-8C27D9B24E92}"/>
            </a:ext>
          </a:extLst>
        </xdr:cNvPr>
        <xdr:cNvSpPr txBox="1"/>
      </xdr:nvSpPr>
      <xdr:spPr>
        <a:xfrm>
          <a:off x="4794258" y="1914507"/>
          <a:ext cx="1690690"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36503</xdr:rowOff>
    </xdr:from>
    <xdr:to>
      <xdr:col>1</xdr:col>
      <xdr:colOff>461987</xdr:colOff>
      <xdr:row>9</xdr:row>
      <xdr:rowOff>120640</xdr:rowOff>
    </xdr:to>
    <xdr:sp macro="" textlink="">
      <xdr:nvSpPr>
        <xdr:cNvPr id="86" name="TextBox 85">
          <a:hlinkClick xmlns:r="http://schemas.openxmlformats.org/officeDocument/2006/relationships" r:id="rId32"/>
          <a:extLst>
            <a:ext uri="{FF2B5EF4-FFF2-40B4-BE49-F238E27FC236}">
              <a16:creationId xmlns:a16="http://schemas.microsoft.com/office/drawing/2014/main" id="{484C71CE-D12E-43C3-8367-ACF49DFB2F18}"/>
            </a:ext>
          </a:extLst>
        </xdr:cNvPr>
        <xdr:cNvSpPr txBox="1"/>
      </xdr:nvSpPr>
      <xdr:spPr>
        <a:xfrm>
          <a:off x="41300" y="1912928"/>
          <a:ext cx="1106487"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460386</xdr:colOff>
      <xdr:row>10</xdr:row>
      <xdr:rowOff>7942</xdr:rowOff>
    </xdr:from>
    <xdr:to>
      <xdr:col>9</xdr:col>
      <xdr:colOff>11124</xdr:colOff>
      <xdr:row>16</xdr:row>
      <xdr:rowOff>106680</xdr:rowOff>
    </xdr:to>
    <xdr:sp macro="" textlink="">
      <xdr:nvSpPr>
        <xdr:cNvPr id="87" name="TextBox 86">
          <a:extLst>
            <a:ext uri="{FF2B5EF4-FFF2-40B4-BE49-F238E27FC236}">
              <a16:creationId xmlns:a16="http://schemas.microsoft.com/office/drawing/2014/main" id="{F123C850-4849-479C-ACE2-EB0AAA372BFA}"/>
            </a:ext>
          </a:extLst>
        </xdr:cNvPr>
        <xdr:cNvSpPr txBox="1"/>
      </xdr:nvSpPr>
      <xdr:spPr>
        <a:xfrm>
          <a:off x="5687706" y="2751142"/>
          <a:ext cx="1303338" cy="11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10</xdr:row>
      <xdr:rowOff>1586</xdr:rowOff>
    </xdr:from>
    <xdr:to>
      <xdr:col>1</xdr:col>
      <xdr:colOff>579438</xdr:colOff>
      <xdr:row>16</xdr:row>
      <xdr:rowOff>104775</xdr:rowOff>
    </xdr:to>
    <xdr:sp macro="" textlink="">
      <xdr:nvSpPr>
        <xdr:cNvPr id="88" name="TextBox 87">
          <a:extLst>
            <a:ext uri="{FF2B5EF4-FFF2-40B4-BE49-F238E27FC236}">
              <a16:creationId xmlns:a16="http://schemas.microsoft.com/office/drawing/2014/main" id="{F740E04A-11C6-4AF9-82F1-7611CBFB5045}"/>
            </a:ext>
          </a:extLst>
        </xdr:cNvPr>
        <xdr:cNvSpPr txBox="1"/>
      </xdr:nvSpPr>
      <xdr:spPr>
        <a:xfrm>
          <a:off x="15875" y="2392361"/>
          <a:ext cx="1287463" cy="107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0</xdr:col>
      <xdr:colOff>144461</xdr:colOff>
      <xdr:row>17</xdr:row>
      <xdr:rowOff>7618</xdr:rowOff>
    </xdr:from>
    <xdr:to>
      <xdr:col>1</xdr:col>
      <xdr:colOff>420684</xdr:colOff>
      <xdr:row>23</xdr:row>
      <xdr:rowOff>67525</xdr:rowOff>
    </xdr:to>
    <xdr:grpSp>
      <xdr:nvGrpSpPr>
        <xdr:cNvPr id="97" name="Group 96">
          <a:hlinkClick xmlns:r="http://schemas.openxmlformats.org/officeDocument/2006/relationships" r:id="rId33"/>
          <a:extLst>
            <a:ext uri="{FF2B5EF4-FFF2-40B4-BE49-F238E27FC236}">
              <a16:creationId xmlns:a16="http://schemas.microsoft.com/office/drawing/2014/main" id="{89CD6A13-FABE-4907-81E6-2C475595DB0C}"/>
            </a:ext>
          </a:extLst>
        </xdr:cNvPr>
        <xdr:cNvGrpSpPr/>
      </xdr:nvGrpSpPr>
      <xdr:grpSpPr>
        <a:xfrm>
          <a:off x="142556" y="4000498"/>
          <a:ext cx="1021078" cy="1084797"/>
          <a:chOff x="176212" y="3635057"/>
          <a:chExt cx="958848" cy="1107657"/>
        </a:xfrm>
      </xdr:grpSpPr>
      <xdr:sp macro="" textlink="">
        <xdr:nvSpPr>
          <xdr:cNvPr id="7" name="Text Box 2">
            <a:extLst>
              <a:ext uri="{FF2B5EF4-FFF2-40B4-BE49-F238E27FC236}">
                <a16:creationId xmlns:a16="http://schemas.microsoft.com/office/drawing/2014/main" id="{FB44F1D6-D20D-4278-B869-0B664370F204}"/>
              </a:ext>
            </a:extLst>
          </xdr:cNvPr>
          <xdr:cNvSpPr txBox="1">
            <a:spLocks noChangeArrowheads="1"/>
          </xdr:cNvSpPr>
        </xdr:nvSpPr>
        <xdr:spPr bwMode="auto">
          <a:xfrm>
            <a:off x="279878" y="3635057"/>
            <a:ext cx="744060" cy="254318"/>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6" name="Picture 95" descr="TIMETABLE - OAK BAY HIGH SCHOOL CHOIR">
            <a:extLst>
              <a:ext uri="{FF2B5EF4-FFF2-40B4-BE49-F238E27FC236}">
                <a16:creationId xmlns:a16="http://schemas.microsoft.com/office/drawing/2014/main" id="{A23562A7-00D5-4E7B-9A8F-7EC4CA8C32B9}"/>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176212" y="3904580"/>
            <a:ext cx="958848" cy="83813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373062</xdr:colOff>
      <xdr:row>17</xdr:row>
      <xdr:rowOff>15874</xdr:rowOff>
    </xdr:from>
    <xdr:to>
      <xdr:col>5</xdr:col>
      <xdr:colOff>678619</xdr:colOff>
      <xdr:row>23</xdr:row>
      <xdr:rowOff>95568</xdr:rowOff>
    </xdr:to>
    <xdr:grpSp>
      <xdr:nvGrpSpPr>
        <xdr:cNvPr id="100" name="Group 99">
          <a:hlinkClick xmlns:r="http://schemas.openxmlformats.org/officeDocument/2006/relationships" r:id="rId35"/>
          <a:extLst>
            <a:ext uri="{FF2B5EF4-FFF2-40B4-BE49-F238E27FC236}">
              <a16:creationId xmlns:a16="http://schemas.microsoft.com/office/drawing/2014/main" id="{3271CBBA-B1A2-44B5-A569-A534F59B9D36}"/>
            </a:ext>
          </a:extLst>
        </xdr:cNvPr>
        <xdr:cNvGrpSpPr/>
      </xdr:nvGrpSpPr>
      <xdr:grpSpPr>
        <a:xfrm>
          <a:off x="3438207" y="4010659"/>
          <a:ext cx="1048507" cy="1100774"/>
          <a:chOff x="2210631" y="3627119"/>
          <a:chExt cx="988182" cy="1127444"/>
        </a:xfrm>
      </xdr:grpSpPr>
      <xdr:pic>
        <xdr:nvPicPr>
          <xdr:cNvPr id="101" name="Picture 100" descr="TIMETABLE - OAK BAY HIGH SCHOOL CHOIR">
            <a:extLst>
              <a:ext uri="{FF2B5EF4-FFF2-40B4-BE49-F238E27FC236}">
                <a16:creationId xmlns:a16="http://schemas.microsoft.com/office/drawing/2014/main" id="{CBCB1806-9722-4883-BED8-A8F9A6FF488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02" name="Text Box 2">
            <a:hlinkClick xmlns:r="http://schemas.openxmlformats.org/officeDocument/2006/relationships" r:id="rId35"/>
            <a:extLst>
              <a:ext uri="{FF2B5EF4-FFF2-40B4-BE49-F238E27FC236}">
                <a16:creationId xmlns:a16="http://schemas.microsoft.com/office/drawing/2014/main" id="{430BD34A-B731-4886-93EF-8C6C5F7B33C5}"/>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712421</xdr:colOff>
      <xdr:row>24</xdr:row>
      <xdr:rowOff>100403</xdr:rowOff>
    </xdr:from>
    <xdr:to>
      <xdr:col>3</xdr:col>
      <xdr:colOff>252408</xdr:colOff>
      <xdr:row>30</xdr:row>
      <xdr:rowOff>56092</xdr:rowOff>
    </xdr:to>
    <xdr:grpSp>
      <xdr:nvGrpSpPr>
        <xdr:cNvPr id="112" name="Group 111">
          <a:hlinkClick xmlns:r="http://schemas.openxmlformats.org/officeDocument/2006/relationships" r:id="rId36"/>
          <a:extLst>
            <a:ext uri="{FF2B5EF4-FFF2-40B4-BE49-F238E27FC236}">
              <a16:creationId xmlns:a16="http://schemas.microsoft.com/office/drawing/2014/main" id="{59F2DB3F-0713-43FC-A74D-8562F36B6169}"/>
            </a:ext>
          </a:extLst>
        </xdr:cNvPr>
        <xdr:cNvGrpSpPr/>
      </xdr:nvGrpSpPr>
      <xdr:grpSpPr>
        <a:xfrm>
          <a:off x="1451561" y="5287718"/>
          <a:ext cx="1121137" cy="992009"/>
          <a:chOff x="2617426" y="4966092"/>
          <a:chExt cx="984612" cy="1003439"/>
        </a:xfrm>
      </xdr:grpSpPr>
      <xdr:sp macro="" textlink="">
        <xdr:nvSpPr>
          <xdr:cNvPr id="28" name="Text Box 2">
            <a:extLst>
              <a:ext uri="{FF2B5EF4-FFF2-40B4-BE49-F238E27FC236}">
                <a16:creationId xmlns:a16="http://schemas.microsoft.com/office/drawing/2014/main" id="{79DDA462-03F3-47BE-87EA-026F6A9C33D4}"/>
              </a:ext>
            </a:extLst>
          </xdr:cNvPr>
          <xdr:cNvSpPr txBox="1">
            <a:spLocks noChangeArrowheads="1"/>
          </xdr:cNvSpPr>
        </xdr:nvSpPr>
        <xdr:spPr bwMode="auto">
          <a:xfrm>
            <a:off x="2617426" y="4966092"/>
            <a:ext cx="962387"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B</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7" name="Picture 106" descr="TIMETABLE - OAK BAY HIGH SCHOOL CHOIR">
            <a:extLst>
              <a:ext uri="{FF2B5EF4-FFF2-40B4-BE49-F238E27FC236}">
                <a16:creationId xmlns:a16="http://schemas.microsoft.com/office/drawing/2014/main" id="{6DF393FF-B1DD-4DE2-A945-8755EFFF6228}"/>
              </a:ext>
            </a:extLst>
          </xdr:cNvPr>
          <xdr:cNvPicPr/>
        </xdr:nvPicPr>
        <xdr:blipFill rotWithShape="1">
          <a:blip xmlns:r="http://schemas.openxmlformats.org/officeDocument/2006/relationships" r:embed="rId37" cstate="hqprint">
            <a:extLst>
              <a:ext uri="{28A0092B-C50C-407E-A947-70E740481C1C}">
                <a14:useLocalDpi xmlns:a14="http://schemas.microsoft.com/office/drawing/2010/main" val="0"/>
              </a:ext>
            </a:extLst>
          </a:blip>
          <a:srcRect l="5825" t="14750" r="8252" b="19625"/>
          <a:stretch/>
        </xdr:blipFill>
        <xdr:spPr bwMode="auto">
          <a:xfrm>
            <a:off x="2619375" y="5199062"/>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484176</xdr:colOff>
      <xdr:row>24</xdr:row>
      <xdr:rowOff>100404</xdr:rowOff>
    </xdr:from>
    <xdr:to>
      <xdr:col>5</xdr:col>
      <xdr:colOff>101589</xdr:colOff>
      <xdr:row>30</xdr:row>
      <xdr:rowOff>56093</xdr:rowOff>
    </xdr:to>
    <xdr:grpSp>
      <xdr:nvGrpSpPr>
        <xdr:cNvPr id="113" name="Group 112">
          <a:hlinkClick xmlns:r="http://schemas.openxmlformats.org/officeDocument/2006/relationships" r:id="rId38"/>
          <a:extLst>
            <a:ext uri="{FF2B5EF4-FFF2-40B4-BE49-F238E27FC236}">
              <a16:creationId xmlns:a16="http://schemas.microsoft.com/office/drawing/2014/main" id="{67C04E9A-7243-474C-B901-365B1556CFBD}"/>
            </a:ext>
          </a:extLst>
        </xdr:cNvPr>
        <xdr:cNvGrpSpPr/>
      </xdr:nvGrpSpPr>
      <xdr:grpSpPr>
        <a:xfrm>
          <a:off x="2806371" y="5287719"/>
          <a:ext cx="1101408" cy="992009"/>
          <a:chOff x="4730750" y="4958155"/>
          <a:chExt cx="982663" cy="1003439"/>
        </a:xfrm>
      </xdr:grpSpPr>
      <xdr:sp macro="" textlink="">
        <xdr:nvSpPr>
          <xdr:cNvPr id="31" name="Text Box 2">
            <a:extLst>
              <a:ext uri="{FF2B5EF4-FFF2-40B4-BE49-F238E27FC236}">
                <a16:creationId xmlns:a16="http://schemas.microsoft.com/office/drawing/2014/main" id="{FD7D3C63-4240-4D9A-AA8C-D683379813D5}"/>
              </a:ext>
            </a:extLst>
          </xdr:cNvPr>
          <xdr:cNvSpPr txBox="1">
            <a:spLocks noChangeArrowheads="1"/>
          </xdr:cNvSpPr>
        </xdr:nvSpPr>
        <xdr:spPr bwMode="auto">
          <a:xfrm>
            <a:off x="4747487" y="4958155"/>
            <a:ext cx="943701"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C</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8" name="Picture 107" descr="TIMETABLE - OAK BAY HIGH SCHOOL CHOIR">
            <a:extLst>
              <a:ext uri="{FF2B5EF4-FFF2-40B4-BE49-F238E27FC236}">
                <a16:creationId xmlns:a16="http://schemas.microsoft.com/office/drawing/2014/main" id="{2845DA4E-6238-46AA-B0F5-513E774DC400}"/>
              </a:ext>
            </a:extLst>
          </xdr:cNvPr>
          <xdr:cNvPicPr/>
        </xdr:nvPicPr>
        <xdr:blipFill rotWithShape="1">
          <a:blip xmlns:r="http://schemas.openxmlformats.org/officeDocument/2006/relationships" r:embed="rId39" cstate="hqprint">
            <a:extLst>
              <a:ext uri="{28A0092B-C50C-407E-A947-70E740481C1C}">
                <a14:useLocalDpi xmlns:a14="http://schemas.microsoft.com/office/drawing/2010/main" val="0"/>
              </a:ext>
            </a:extLst>
          </a:blip>
          <a:srcRect l="5825" t="14750" r="8252" b="19625"/>
          <a:stretch/>
        </xdr:blipFill>
        <xdr:spPr bwMode="auto">
          <a:xfrm>
            <a:off x="4730750" y="5191125"/>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317512</xdr:colOff>
      <xdr:row>24</xdr:row>
      <xdr:rowOff>96812</xdr:rowOff>
    </xdr:from>
    <xdr:to>
      <xdr:col>6</xdr:col>
      <xdr:colOff>617550</xdr:colOff>
      <xdr:row>30</xdr:row>
      <xdr:rowOff>64032</xdr:rowOff>
    </xdr:to>
    <xdr:grpSp>
      <xdr:nvGrpSpPr>
        <xdr:cNvPr id="115" name="Group 114">
          <a:hlinkClick xmlns:r="http://schemas.openxmlformats.org/officeDocument/2006/relationships" r:id="rId40"/>
          <a:extLst>
            <a:ext uri="{FF2B5EF4-FFF2-40B4-BE49-F238E27FC236}">
              <a16:creationId xmlns:a16="http://schemas.microsoft.com/office/drawing/2014/main" id="{408F783F-DBB0-44C7-B7CF-903BD18C6349}"/>
            </a:ext>
          </a:extLst>
        </xdr:cNvPr>
        <xdr:cNvGrpSpPr/>
      </xdr:nvGrpSpPr>
      <xdr:grpSpPr>
        <a:xfrm>
          <a:off x="4131322" y="5284127"/>
          <a:ext cx="1041083" cy="995920"/>
          <a:chOff x="3159125" y="4938687"/>
          <a:chExt cx="982663" cy="1014970"/>
        </a:xfrm>
      </xdr:grpSpPr>
      <xdr:sp macro="" textlink="">
        <xdr:nvSpPr>
          <xdr:cNvPr id="34" name="Text Box 2">
            <a:extLst>
              <a:ext uri="{FF2B5EF4-FFF2-40B4-BE49-F238E27FC236}">
                <a16:creationId xmlns:a16="http://schemas.microsoft.com/office/drawing/2014/main" id="{FFC7A5D3-0827-4C19-9861-5118658DDE3C}"/>
              </a:ext>
            </a:extLst>
          </xdr:cNvPr>
          <xdr:cNvSpPr txBox="1">
            <a:spLocks noChangeArrowheads="1"/>
          </xdr:cNvSpPr>
        </xdr:nvSpPr>
        <xdr:spPr bwMode="auto">
          <a:xfrm>
            <a:off x="3206388" y="4938687"/>
            <a:ext cx="881425" cy="221950"/>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9" name="Picture 108" descr="TIMETABLE - OAK BAY HIGH SCHOOL CHOIR">
            <a:extLst>
              <a:ext uri="{FF2B5EF4-FFF2-40B4-BE49-F238E27FC236}">
                <a16:creationId xmlns:a16="http://schemas.microsoft.com/office/drawing/2014/main" id="{03522258-BE27-4A52-B0CE-25C8E2F03BD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159125" y="5183188"/>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182562</xdr:colOff>
      <xdr:row>24</xdr:row>
      <xdr:rowOff>104748</xdr:rowOff>
    </xdr:from>
    <xdr:to>
      <xdr:col>8</xdr:col>
      <xdr:colOff>633412</xdr:colOff>
      <xdr:row>30</xdr:row>
      <xdr:rowOff>56094</xdr:rowOff>
    </xdr:to>
    <xdr:grpSp>
      <xdr:nvGrpSpPr>
        <xdr:cNvPr id="114" name="Group 113">
          <a:hlinkClick xmlns:r="http://schemas.openxmlformats.org/officeDocument/2006/relationships" r:id="rId42"/>
          <a:extLst>
            <a:ext uri="{FF2B5EF4-FFF2-40B4-BE49-F238E27FC236}">
              <a16:creationId xmlns:a16="http://schemas.microsoft.com/office/drawing/2014/main" id="{8E8E4BCE-2143-4C82-8333-8A21671E0CE6}"/>
            </a:ext>
          </a:extLst>
        </xdr:cNvPr>
        <xdr:cNvGrpSpPr/>
      </xdr:nvGrpSpPr>
      <xdr:grpSpPr>
        <a:xfrm>
          <a:off x="5476557" y="5293968"/>
          <a:ext cx="1325245" cy="985761"/>
          <a:chOff x="5040312" y="4946623"/>
          <a:chExt cx="982663" cy="999096"/>
        </a:xfrm>
      </xdr:grpSpPr>
      <xdr:sp macro="" textlink="">
        <xdr:nvSpPr>
          <xdr:cNvPr id="37" name="Text Box 2">
            <a:extLst>
              <a:ext uri="{FF2B5EF4-FFF2-40B4-BE49-F238E27FC236}">
                <a16:creationId xmlns:a16="http://schemas.microsoft.com/office/drawing/2014/main" id="{24A2B906-933F-4AAC-A81E-595126DACD41}"/>
              </a:ext>
            </a:extLst>
          </xdr:cNvPr>
          <xdr:cNvSpPr txBox="1">
            <a:spLocks noChangeArrowheads="1"/>
          </xdr:cNvSpPr>
        </xdr:nvSpPr>
        <xdr:spPr bwMode="auto">
          <a:xfrm>
            <a:off x="5085625" y="4946623"/>
            <a:ext cx="875437" cy="22359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2</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0" name="Picture 109" descr="TIMETABLE - OAK BAY HIGH SCHOOL CHOIR">
            <a:extLst>
              <a:ext uri="{FF2B5EF4-FFF2-40B4-BE49-F238E27FC236}">
                <a16:creationId xmlns:a16="http://schemas.microsoft.com/office/drawing/2014/main" id="{0CEF0937-2345-48EC-A8B4-03B00163D9B7}"/>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5040312" y="5175250"/>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86047E34-250F-414B-9FEB-05F8A484546E}"/>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83D1971-82CB-42A3-ABD4-99DAC14956DF}"/>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EDC2FB96-76C4-49CC-AE54-1B25331E6E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F7BBE66E-B4A7-4E69-A8AC-EF6EDB6D6FA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0BD563C1-AEDA-47EB-AD03-32C8387A9B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A61D871E-BA70-4FAF-B64E-591EB981D574}"/>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1804A-4F16-4126-A61B-DFC801270A18}"/>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C207EFAC-8E0B-4EB9-BF4C-6A8ECFF2A4B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D11B4214-87FB-4A1A-8AA1-31D6AD5FDE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6B531AD1-41AC-4CAD-851F-4195666972E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69EDB115-ED46-4812-9FC3-A20972D63A59}"/>
            </a:ext>
          </a:extLst>
        </xdr:cNvPr>
        <xdr:cNvPicPr>
          <a:picLocks noChangeAspect="1"/>
        </xdr:cNvPicPr>
      </xdr:nvPicPr>
      <xdr:blipFill>
        <a:blip xmlns:r="http://schemas.openxmlformats.org/officeDocument/2006/relationships" r:embed="rId2"/>
        <a:stretch>
          <a:fillRect/>
        </a:stretch>
      </xdr:blipFill>
      <xdr:spPr>
        <a:xfrm>
          <a:off x="741758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27A51-7FEA-4B1F-8C18-C1F6DE540F91}"/>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8703248E-B869-40F1-AF8B-2D559F74E54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B94857-B9BF-432F-A327-79EE125202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0398BDB-AB70-47DE-9568-AD1341D3E4C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03106" y="514350"/>
          <a:ext cx="876300" cy="32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8858250" y="2095499"/>
          <a:ext cx="4800600" cy="66198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500055</xdr:colOff>
      <xdr:row>0</xdr:row>
      <xdr:rowOff>23812</xdr:rowOff>
    </xdr:from>
    <xdr:to>
      <xdr:col>7</xdr:col>
      <xdr:colOff>323299</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DAD2154A-D537-4108-8D8A-A1F46967404E}"/>
            </a:ext>
          </a:extLst>
        </xdr:cNvPr>
        <xdr:cNvPicPr>
          <a:picLocks noChangeAspect="1"/>
        </xdr:cNvPicPr>
      </xdr:nvPicPr>
      <xdr:blipFill>
        <a:blip xmlns:r="http://schemas.openxmlformats.org/officeDocument/2006/relationships" r:embed="rId2"/>
        <a:stretch>
          <a:fillRect/>
        </a:stretch>
      </xdr:blipFill>
      <xdr:spPr>
        <a:xfrm>
          <a:off x="7417586"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21B1AECB-E843-4CA0-BB47-2193BDCD0C37}"/>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CCEE1346-786B-4444-AC82-719BD078523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E4374FF-BD2A-4BB5-AD97-F33D875E903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8EE12B53-3661-4C3A-929A-4857FA6231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114300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858250" y="2095499"/>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523867</xdr:colOff>
      <xdr:row>0</xdr:row>
      <xdr:rowOff>23812</xdr:rowOff>
    </xdr:from>
    <xdr:to>
      <xdr:col>7</xdr:col>
      <xdr:colOff>347111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EC180392-3912-422D-B07D-48A2CDC96EDE}"/>
            </a:ext>
          </a:extLst>
        </xdr:cNvPr>
        <xdr:cNvPicPr>
          <a:picLocks noChangeAspect="1"/>
        </xdr:cNvPicPr>
      </xdr:nvPicPr>
      <xdr:blipFill>
        <a:blip xmlns:r="http://schemas.openxmlformats.org/officeDocument/2006/relationships" r:embed="rId2"/>
        <a:stretch>
          <a:fillRect/>
        </a:stretch>
      </xdr:blipFill>
      <xdr:spPr>
        <a:xfrm>
          <a:off x="74413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6FC2F946-A009-4C08-B0F2-FCD720A568E3}"/>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9EB7A437-D8CB-46FE-B399-D1451F7DB41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EB13BEA-B030-4AD3-9825-6762057950D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15397EE-0068-46D2-B279-C387A49BB62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344717</xdr:colOff>
      <xdr:row>4</xdr:row>
      <xdr:rowOff>203200</xdr:rowOff>
    </xdr:from>
    <xdr:to>
      <xdr:col>7</xdr:col>
      <xdr:colOff>963843</xdr:colOff>
      <xdr:row>6</xdr:row>
      <xdr:rowOff>50800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453417" y="2835910"/>
          <a:ext cx="3072131" cy="1231900"/>
          <a:chOff x="5678717" y="2324100"/>
          <a:chExt cx="2765426" cy="1187450"/>
        </a:xfrm>
      </xdr:grpSpPr>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12700</xdr:rowOff>
    </xdr:from>
    <xdr:to>
      <xdr:col>8</xdr:col>
      <xdr:colOff>1371600</xdr:colOff>
      <xdr:row>2</xdr:row>
      <xdr:rowOff>571500</xdr:rowOff>
    </xdr:to>
    <xdr:pic>
      <xdr:nvPicPr>
        <xdr:cNvPr id="6" name="Picture 5">
          <a:hlinkClick xmlns:r="http://schemas.openxmlformats.org/officeDocument/2006/relationships" r:id="rId2"/>
          <a:extLst>
            <a:ext uri="{FF2B5EF4-FFF2-40B4-BE49-F238E27FC236}">
              <a16:creationId xmlns:a16="http://schemas.microsoft.com/office/drawing/2014/main" id="{13BAFFB1-EDEF-4ECD-9F33-13EF9B614B2D}"/>
            </a:ext>
          </a:extLst>
        </xdr:cNvPr>
        <xdr:cNvPicPr>
          <a:picLocks noChangeAspect="1"/>
        </xdr:cNvPicPr>
      </xdr:nvPicPr>
      <xdr:blipFill>
        <a:blip xmlns:r="http://schemas.openxmlformats.org/officeDocument/2006/relationships" r:embed="rId3"/>
        <a:stretch>
          <a:fillRect/>
        </a:stretch>
      </xdr:blipFill>
      <xdr:spPr>
        <a:xfrm>
          <a:off x="8966200" y="457200"/>
          <a:ext cx="1371600" cy="1155700"/>
        </a:xfrm>
        <a:prstGeom prst="rect">
          <a:avLst/>
        </a:prstGeom>
      </xdr:spPr>
    </xdr:pic>
    <xdr:clientData fPrintsWithSheet="0"/>
  </xdr:twoCellAnchor>
  <xdr:twoCellAnchor>
    <xdr:from>
      <xdr:col>12</xdr:col>
      <xdr:colOff>406400</xdr:colOff>
      <xdr:row>4</xdr:row>
      <xdr:rowOff>571500</xdr:rowOff>
    </xdr:from>
    <xdr:to>
      <xdr:col>13</xdr:col>
      <xdr:colOff>303212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D0C9D652-3A35-4969-ABE6-2C8347C269AC}"/>
            </a:ext>
          </a:extLst>
        </xdr:cNvPr>
        <xdr:cNvGrpSpPr/>
      </xdr:nvGrpSpPr>
      <xdr:grpSpPr>
        <a:xfrm>
          <a:off x="15579090" y="3200400"/>
          <a:ext cx="1081722" cy="1119187"/>
          <a:chOff x="9001125" y="488157"/>
          <a:chExt cx="976312" cy="1119187"/>
        </a:xfrm>
      </xdr:grpSpPr>
      <xdr:pic>
        <xdr:nvPicPr>
          <xdr:cNvPr id="8" name="Picture 7">
            <a:extLst>
              <a:ext uri="{FF2B5EF4-FFF2-40B4-BE49-F238E27FC236}">
                <a16:creationId xmlns:a16="http://schemas.microsoft.com/office/drawing/2014/main" id="{37B922DB-6241-4643-8193-08C47923D0EA}"/>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92B048B-07A4-4BC2-81BE-8FD7EFCA68A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DE386F3-3C57-49F2-A22A-7EF6E3E9391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368300</xdr:colOff>
      <xdr:row>4</xdr:row>
      <xdr:rowOff>215900</xdr:rowOff>
    </xdr:from>
    <xdr:to>
      <xdr:col>7</xdr:col>
      <xdr:colOff>1012826</xdr:colOff>
      <xdr:row>6</xdr:row>
      <xdr:rowOff>234950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523990" y="2840990"/>
          <a:ext cx="3057526" cy="1370965"/>
          <a:chOff x="5678717" y="2324100"/>
          <a:chExt cx="2765426" cy="1187450"/>
        </a:xfrm>
      </xdr:grpSpPr>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12700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408838DA-4232-448F-B1B3-7CE234BACA11}"/>
            </a:ext>
          </a:extLst>
        </xdr:cNvPr>
        <xdr:cNvPicPr>
          <a:picLocks noChangeAspect="1"/>
        </xdr:cNvPicPr>
      </xdr:nvPicPr>
      <xdr:blipFill>
        <a:blip xmlns:r="http://schemas.openxmlformats.org/officeDocument/2006/relationships" r:embed="rId3"/>
        <a:stretch>
          <a:fillRect/>
        </a:stretch>
      </xdr:blipFill>
      <xdr:spPr>
        <a:xfrm>
          <a:off x="8991600" y="444500"/>
          <a:ext cx="1320800" cy="1155700"/>
        </a:xfrm>
        <a:prstGeom prst="rect">
          <a:avLst/>
        </a:prstGeom>
      </xdr:spPr>
    </xdr:pic>
    <xdr:clientData fPrintsWithSheet="0"/>
  </xdr:twoCellAnchor>
  <xdr:twoCellAnchor>
    <xdr:from>
      <xdr:col>12</xdr:col>
      <xdr:colOff>431800</xdr:colOff>
      <xdr:row>4</xdr:row>
      <xdr:rowOff>622300</xdr:rowOff>
    </xdr:from>
    <xdr:to>
      <xdr:col>13</xdr:col>
      <xdr:colOff>328612</xdr:colOff>
      <xdr:row>6</xdr:row>
      <xdr:rowOff>395287</xdr:rowOff>
    </xdr:to>
    <xdr:grpSp>
      <xdr:nvGrpSpPr>
        <xdr:cNvPr id="7" name="Group 6">
          <a:hlinkClick xmlns:r="http://schemas.openxmlformats.org/officeDocument/2006/relationships" r:id="rId4"/>
          <a:extLst>
            <a:ext uri="{FF2B5EF4-FFF2-40B4-BE49-F238E27FC236}">
              <a16:creationId xmlns:a16="http://schemas.microsoft.com/office/drawing/2014/main" id="{823F2EE0-7421-4E4D-962F-541A1FD3BB29}"/>
            </a:ext>
          </a:extLst>
        </xdr:cNvPr>
        <xdr:cNvGrpSpPr/>
      </xdr:nvGrpSpPr>
      <xdr:grpSpPr>
        <a:xfrm>
          <a:off x="15637510" y="3255010"/>
          <a:ext cx="1070292" cy="1119187"/>
          <a:chOff x="9001125" y="488157"/>
          <a:chExt cx="976312" cy="1119187"/>
        </a:xfrm>
      </xdr:grpSpPr>
      <xdr:pic>
        <xdr:nvPicPr>
          <xdr:cNvPr id="8" name="Picture 7">
            <a:extLst>
              <a:ext uri="{FF2B5EF4-FFF2-40B4-BE49-F238E27FC236}">
                <a16:creationId xmlns:a16="http://schemas.microsoft.com/office/drawing/2014/main" id="{FF79AF91-9C36-4361-A330-3FE842516B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63DDEAE4-F310-4F5E-85E1-E7F1043D4A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BF5D7BD2-7DDE-415E-A08A-BBB29F107A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393700</xdr:colOff>
      <xdr:row>4</xdr:row>
      <xdr:rowOff>139700</xdr:rowOff>
    </xdr:from>
    <xdr:to>
      <xdr:col>7</xdr:col>
      <xdr:colOff>1038226</xdr:colOff>
      <xdr:row>6</xdr:row>
      <xdr:rowOff>158750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6569710" y="2764790"/>
          <a:ext cx="3055621" cy="1370965"/>
          <a:chOff x="5678717" y="2324100"/>
          <a:chExt cx="2765426" cy="1187450"/>
        </a:xfrm>
      </xdr:grpSpPr>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0A04E54-83AA-4F4C-A67C-FAD5D5629708}"/>
            </a:ext>
          </a:extLst>
        </xdr:cNvPr>
        <xdr:cNvPicPr>
          <a:picLocks noChangeAspect="1"/>
        </xdr:cNvPicPr>
      </xdr:nvPicPr>
      <xdr:blipFill>
        <a:blip xmlns:r="http://schemas.openxmlformats.org/officeDocument/2006/relationships" r:embed="rId3"/>
        <a:stretch>
          <a:fillRect/>
        </a:stretch>
      </xdr:blipFill>
      <xdr:spPr>
        <a:xfrm>
          <a:off x="9004300" y="444500"/>
          <a:ext cx="1371600" cy="1155700"/>
        </a:xfrm>
        <a:prstGeom prst="rect">
          <a:avLst/>
        </a:prstGeom>
      </xdr:spPr>
    </xdr:pic>
    <xdr:clientData fPrintsWithSheet="0"/>
  </xdr:twoCellAnchor>
  <xdr:twoCellAnchor>
    <xdr:from>
      <xdr:col>12</xdr:col>
      <xdr:colOff>381000</xdr:colOff>
      <xdr:row>4</xdr:row>
      <xdr:rowOff>635000</xdr:rowOff>
    </xdr:from>
    <xdr:to>
      <xdr:col>13</xdr:col>
      <xdr:colOff>328612</xdr:colOff>
      <xdr:row>6</xdr:row>
      <xdr:rowOff>407987</xdr:rowOff>
    </xdr:to>
    <xdr:grpSp>
      <xdr:nvGrpSpPr>
        <xdr:cNvPr id="7" name="Group 6">
          <a:hlinkClick xmlns:r="http://schemas.openxmlformats.org/officeDocument/2006/relationships" r:id="rId4"/>
          <a:extLst>
            <a:ext uri="{FF2B5EF4-FFF2-40B4-BE49-F238E27FC236}">
              <a16:creationId xmlns:a16="http://schemas.microsoft.com/office/drawing/2014/main" id="{337D92C6-D6C1-4B54-B880-E040E0DBCEDC}"/>
            </a:ext>
          </a:extLst>
        </xdr:cNvPr>
        <xdr:cNvGrpSpPr/>
      </xdr:nvGrpSpPr>
      <xdr:grpSpPr>
        <a:xfrm>
          <a:off x="15684500" y="3260090"/>
          <a:ext cx="1074102" cy="1121092"/>
          <a:chOff x="9001125" y="488157"/>
          <a:chExt cx="976312" cy="1119187"/>
        </a:xfrm>
      </xdr:grpSpPr>
      <xdr:pic>
        <xdr:nvPicPr>
          <xdr:cNvPr id="8" name="Picture 7">
            <a:extLst>
              <a:ext uri="{FF2B5EF4-FFF2-40B4-BE49-F238E27FC236}">
                <a16:creationId xmlns:a16="http://schemas.microsoft.com/office/drawing/2014/main" id="{DC62AE6C-9DE8-4153-A3AB-E1C8E56AAAB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EDF1BC0F-4C34-4A6D-81D5-428674C69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666AF72-7722-4ED4-BCEE-4D8F3CF258D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393700</xdr:colOff>
      <xdr:row>4</xdr:row>
      <xdr:rowOff>241300</xdr:rowOff>
    </xdr:from>
    <xdr:to>
      <xdr:col>7</xdr:col>
      <xdr:colOff>1038226</xdr:colOff>
      <xdr:row>6</xdr:row>
      <xdr:rowOff>260350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6557010" y="2874010"/>
          <a:ext cx="3055621" cy="1359535"/>
          <a:chOff x="5678717" y="2324100"/>
          <a:chExt cx="2765426" cy="1187450"/>
        </a:xfrm>
      </xdr:grpSpPr>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1295400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E8A3515-DA88-42A4-B2D5-9F45A5E875D7}"/>
            </a:ext>
          </a:extLst>
        </xdr:cNvPr>
        <xdr:cNvPicPr>
          <a:picLocks noChangeAspect="1"/>
        </xdr:cNvPicPr>
      </xdr:nvPicPr>
      <xdr:blipFill>
        <a:blip xmlns:r="http://schemas.openxmlformats.org/officeDocument/2006/relationships" r:embed="rId3"/>
        <a:stretch>
          <a:fillRect/>
        </a:stretch>
      </xdr:blipFill>
      <xdr:spPr>
        <a:xfrm>
          <a:off x="8991600" y="444500"/>
          <a:ext cx="1295400" cy="1155700"/>
        </a:xfrm>
        <a:prstGeom prst="rect">
          <a:avLst/>
        </a:prstGeom>
      </xdr:spPr>
    </xdr:pic>
    <xdr:clientData fPrintsWithSheet="0"/>
  </xdr:twoCellAnchor>
  <xdr:twoCellAnchor>
    <xdr:from>
      <xdr:col>12</xdr:col>
      <xdr:colOff>368300</xdr:colOff>
      <xdr:row>4</xdr:row>
      <xdr:rowOff>596900</xdr:rowOff>
    </xdr:from>
    <xdr:to>
      <xdr:col>13</xdr:col>
      <xdr:colOff>315912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4FF6C838-BF35-47D1-97E9-D1214332711D}"/>
            </a:ext>
          </a:extLst>
        </xdr:cNvPr>
        <xdr:cNvGrpSpPr/>
      </xdr:nvGrpSpPr>
      <xdr:grpSpPr>
        <a:xfrm>
          <a:off x="15566390" y="3221990"/>
          <a:ext cx="1083627" cy="1121092"/>
          <a:chOff x="9001125" y="488157"/>
          <a:chExt cx="976312" cy="1119187"/>
        </a:xfrm>
      </xdr:grpSpPr>
      <xdr:pic>
        <xdr:nvPicPr>
          <xdr:cNvPr id="8" name="Picture 7">
            <a:extLst>
              <a:ext uri="{FF2B5EF4-FFF2-40B4-BE49-F238E27FC236}">
                <a16:creationId xmlns:a16="http://schemas.microsoft.com/office/drawing/2014/main" id="{A72CC376-3517-4D94-A192-62EA1801F6A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717FB58-AD04-4FDD-9FA7-B1DDAE85B40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AF6B888-05C9-4B98-837B-5A3AA38BE07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419100</xdr:colOff>
      <xdr:row>4</xdr:row>
      <xdr:rowOff>228600</xdr:rowOff>
    </xdr:from>
    <xdr:to>
      <xdr:col>7</xdr:col>
      <xdr:colOff>1063626</xdr:colOff>
      <xdr:row>6</xdr:row>
      <xdr:rowOff>247650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578600" y="2857500"/>
          <a:ext cx="3057526" cy="1361440"/>
          <a:chOff x="5678717" y="2324100"/>
          <a:chExt cx="2765426" cy="1187450"/>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0BDFD61-0CE7-45FE-895D-58D4479F2A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660400</xdr:rowOff>
    </xdr:from>
    <xdr:to>
      <xdr:col>13</xdr:col>
      <xdr:colOff>265112</xdr:colOff>
      <xdr:row>6</xdr:row>
      <xdr:rowOff>433387</xdr:rowOff>
    </xdr:to>
    <xdr:grpSp>
      <xdr:nvGrpSpPr>
        <xdr:cNvPr id="7" name="Group 6">
          <a:hlinkClick xmlns:r="http://schemas.openxmlformats.org/officeDocument/2006/relationships" r:id="rId4"/>
          <a:extLst>
            <a:ext uri="{FF2B5EF4-FFF2-40B4-BE49-F238E27FC236}">
              <a16:creationId xmlns:a16="http://schemas.microsoft.com/office/drawing/2014/main" id="{3264B02A-7D33-468A-BF41-341E2B1FAC9B}"/>
            </a:ext>
          </a:extLst>
        </xdr:cNvPr>
        <xdr:cNvGrpSpPr/>
      </xdr:nvGrpSpPr>
      <xdr:grpSpPr>
        <a:xfrm>
          <a:off x="15621000" y="3293110"/>
          <a:ext cx="1090612" cy="1119187"/>
          <a:chOff x="9001125" y="488157"/>
          <a:chExt cx="976312" cy="1119187"/>
        </a:xfrm>
      </xdr:grpSpPr>
      <xdr:pic>
        <xdr:nvPicPr>
          <xdr:cNvPr id="8" name="Picture 7">
            <a:extLst>
              <a:ext uri="{FF2B5EF4-FFF2-40B4-BE49-F238E27FC236}">
                <a16:creationId xmlns:a16="http://schemas.microsoft.com/office/drawing/2014/main" id="{7F5CD577-DE42-4505-AA15-F6370905C40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5FC9E9-8B01-44B2-B32E-1C5EC9FB2FF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AF3B5636-3C9C-40C5-B064-A74FD87BC18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101302</xdr:colOff>
      <xdr:row>8</xdr:row>
      <xdr:rowOff>38101</xdr:rowOff>
    </xdr:from>
    <xdr:to>
      <xdr:col>5</xdr:col>
      <xdr:colOff>757984</xdr:colOff>
      <xdr:row>8</xdr:row>
      <xdr:rowOff>762000</xdr:rowOff>
    </xdr:to>
    <xdr:pic>
      <xdr:nvPicPr>
        <xdr:cNvPr id="4" name="Picture 3">
          <a:hlinkClick xmlns:r="http://schemas.openxmlformats.org/officeDocument/2006/relationships" r:id="rId1"/>
          <a:extLst>
            <a:ext uri="{FF2B5EF4-FFF2-40B4-BE49-F238E27FC236}">
              <a16:creationId xmlns:a16="http://schemas.microsoft.com/office/drawing/2014/main" id="{1FF7BE99-DDE1-40AF-9AA2-5D54FDFDD7F5}"/>
            </a:ext>
          </a:extLst>
        </xdr:cNvPr>
        <xdr:cNvPicPr>
          <a:picLocks noChangeAspect="1"/>
        </xdr:cNvPicPr>
      </xdr:nvPicPr>
      <xdr:blipFill>
        <a:blip xmlns:r="http://schemas.openxmlformats.org/officeDocument/2006/relationships" r:embed="rId2"/>
        <a:stretch>
          <a:fillRect/>
        </a:stretch>
      </xdr:blipFill>
      <xdr:spPr>
        <a:xfrm>
          <a:off x="6549727" y="419101"/>
          <a:ext cx="656682" cy="723899"/>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393700</xdr:colOff>
      <xdr:row>4</xdr:row>
      <xdr:rowOff>203200</xdr:rowOff>
    </xdr:from>
    <xdr:to>
      <xdr:col>7</xdr:col>
      <xdr:colOff>1038226</xdr:colOff>
      <xdr:row>6</xdr:row>
      <xdr:rowOff>222250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6557010" y="2823210"/>
          <a:ext cx="3055621" cy="1359535"/>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1358900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E5D1445-120B-4772-9D54-AF77066E630D}"/>
            </a:ext>
          </a:extLst>
        </xdr:cNvPr>
        <xdr:cNvPicPr>
          <a:picLocks noChangeAspect="1"/>
        </xdr:cNvPicPr>
      </xdr:nvPicPr>
      <xdr:blipFill>
        <a:blip xmlns:r="http://schemas.openxmlformats.org/officeDocument/2006/relationships" r:embed="rId3"/>
        <a:stretch>
          <a:fillRect/>
        </a:stretch>
      </xdr:blipFill>
      <xdr:spPr>
        <a:xfrm>
          <a:off x="8991600" y="444500"/>
          <a:ext cx="1358900" cy="1155700"/>
        </a:xfrm>
        <a:prstGeom prst="rect">
          <a:avLst/>
        </a:prstGeom>
      </xdr:spPr>
    </xdr:pic>
    <xdr:clientData fPrintsWithSheet="0"/>
  </xdr:twoCellAnchor>
  <xdr:twoCellAnchor>
    <xdr:from>
      <xdr:col>12</xdr:col>
      <xdr:colOff>368300</xdr:colOff>
      <xdr:row>4</xdr:row>
      <xdr:rowOff>609600</xdr:rowOff>
    </xdr:from>
    <xdr:to>
      <xdr:col>13</xdr:col>
      <xdr:colOff>214312</xdr:colOff>
      <xdr:row>6</xdr:row>
      <xdr:rowOff>382587</xdr:rowOff>
    </xdr:to>
    <xdr:grpSp>
      <xdr:nvGrpSpPr>
        <xdr:cNvPr id="7" name="Group 6">
          <a:hlinkClick xmlns:r="http://schemas.openxmlformats.org/officeDocument/2006/relationships" r:id="rId4"/>
          <a:extLst>
            <a:ext uri="{FF2B5EF4-FFF2-40B4-BE49-F238E27FC236}">
              <a16:creationId xmlns:a16="http://schemas.microsoft.com/office/drawing/2014/main" id="{55F83A16-8AEF-46F6-8200-F0724EE6115C}"/>
            </a:ext>
          </a:extLst>
        </xdr:cNvPr>
        <xdr:cNvGrpSpPr/>
      </xdr:nvGrpSpPr>
      <xdr:grpSpPr>
        <a:xfrm>
          <a:off x="15642590" y="3225800"/>
          <a:ext cx="1090612" cy="1119187"/>
          <a:chOff x="9001125" y="488157"/>
          <a:chExt cx="976312" cy="1119187"/>
        </a:xfrm>
      </xdr:grpSpPr>
      <xdr:pic>
        <xdr:nvPicPr>
          <xdr:cNvPr id="8" name="Picture 7">
            <a:extLst>
              <a:ext uri="{FF2B5EF4-FFF2-40B4-BE49-F238E27FC236}">
                <a16:creationId xmlns:a16="http://schemas.microsoft.com/office/drawing/2014/main" id="{F036663B-B8DC-4D32-AF30-3FB9F88A4E8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AC1C970F-9CD5-48CA-9D67-6CACE14C8A8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4D353B-D5FB-4107-9243-A0D65FFEDB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431800</xdr:colOff>
      <xdr:row>4</xdr:row>
      <xdr:rowOff>228600</xdr:rowOff>
    </xdr:from>
    <xdr:to>
      <xdr:col>7</xdr:col>
      <xdr:colOff>1076326</xdr:colOff>
      <xdr:row>6</xdr:row>
      <xdr:rowOff>247650</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595110" y="2857500"/>
          <a:ext cx="3055621" cy="1361440"/>
          <a:chOff x="5678717" y="2324100"/>
          <a:chExt cx="2765426" cy="1187450"/>
        </a:xfrm>
      </xdr:grpSpPr>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1282700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5C5B8A3-CD81-48FF-86F9-F7D1E61411AD}"/>
            </a:ext>
          </a:extLst>
        </xdr:cNvPr>
        <xdr:cNvPicPr>
          <a:picLocks noChangeAspect="1"/>
        </xdr:cNvPicPr>
      </xdr:nvPicPr>
      <xdr:blipFill>
        <a:blip xmlns:r="http://schemas.openxmlformats.org/officeDocument/2006/relationships" r:embed="rId3"/>
        <a:stretch>
          <a:fillRect/>
        </a:stretch>
      </xdr:blipFill>
      <xdr:spPr>
        <a:xfrm>
          <a:off x="8991600" y="444500"/>
          <a:ext cx="1282700" cy="1155700"/>
        </a:xfrm>
        <a:prstGeom prst="rect">
          <a:avLst/>
        </a:prstGeom>
      </xdr:spPr>
    </xdr:pic>
    <xdr:clientData fPrintsWithSheet="0"/>
  </xdr:twoCellAnchor>
  <xdr:twoCellAnchor>
    <xdr:from>
      <xdr:col>12</xdr:col>
      <xdr:colOff>368300</xdr:colOff>
      <xdr:row>4</xdr:row>
      <xdr:rowOff>596900</xdr:rowOff>
    </xdr:from>
    <xdr:to>
      <xdr:col>13</xdr:col>
      <xdr:colOff>214312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DE345B2A-2DC2-4A83-A571-AF3FA6007CEB}"/>
            </a:ext>
          </a:extLst>
        </xdr:cNvPr>
        <xdr:cNvGrpSpPr/>
      </xdr:nvGrpSpPr>
      <xdr:grpSpPr>
        <a:xfrm>
          <a:off x="15566390" y="3221990"/>
          <a:ext cx="1090612" cy="1121092"/>
          <a:chOff x="9001125" y="488157"/>
          <a:chExt cx="976312" cy="1119187"/>
        </a:xfrm>
      </xdr:grpSpPr>
      <xdr:pic>
        <xdr:nvPicPr>
          <xdr:cNvPr id="8" name="Picture 7">
            <a:extLst>
              <a:ext uri="{FF2B5EF4-FFF2-40B4-BE49-F238E27FC236}">
                <a16:creationId xmlns:a16="http://schemas.microsoft.com/office/drawing/2014/main" id="{886A7442-FC39-4AE8-B65D-769AEF83D7A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3B65E0B4-F67C-439A-9347-A8941F04944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E72D77F-BFC0-4C25-9193-7462853C7D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355600</xdr:colOff>
      <xdr:row>4</xdr:row>
      <xdr:rowOff>241300</xdr:rowOff>
    </xdr:from>
    <xdr:to>
      <xdr:col>7</xdr:col>
      <xdr:colOff>1000126</xdr:colOff>
      <xdr:row>6</xdr:row>
      <xdr:rowOff>260350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6518910" y="2848610"/>
          <a:ext cx="3055621" cy="1359535"/>
          <a:chOff x="5678717" y="2324100"/>
          <a:chExt cx="2765426" cy="1187450"/>
        </a:xfrm>
      </xdr:grpSpPr>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9A80BB35-4416-4CD5-9B64-9E0D78E4A5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381000</xdr:colOff>
      <xdr:row>4</xdr:row>
      <xdr:rowOff>520700</xdr:rowOff>
    </xdr:from>
    <xdr:to>
      <xdr:col>13</xdr:col>
      <xdr:colOff>227012</xdr:colOff>
      <xdr:row>6</xdr:row>
      <xdr:rowOff>293687</xdr:rowOff>
    </xdr:to>
    <xdr:grpSp>
      <xdr:nvGrpSpPr>
        <xdr:cNvPr id="7" name="Group 6">
          <a:hlinkClick xmlns:r="http://schemas.openxmlformats.org/officeDocument/2006/relationships" r:id="rId4"/>
          <a:extLst>
            <a:ext uri="{FF2B5EF4-FFF2-40B4-BE49-F238E27FC236}">
              <a16:creationId xmlns:a16="http://schemas.microsoft.com/office/drawing/2014/main" id="{99965A9F-ED07-402B-96BB-14CD0857F924}"/>
            </a:ext>
          </a:extLst>
        </xdr:cNvPr>
        <xdr:cNvGrpSpPr/>
      </xdr:nvGrpSpPr>
      <xdr:grpSpPr>
        <a:xfrm>
          <a:off x="15621000" y="3120390"/>
          <a:ext cx="1090612" cy="1121092"/>
          <a:chOff x="9001125" y="488157"/>
          <a:chExt cx="976312" cy="1119187"/>
        </a:xfrm>
      </xdr:grpSpPr>
      <xdr:pic>
        <xdr:nvPicPr>
          <xdr:cNvPr id="8" name="Picture 7">
            <a:extLst>
              <a:ext uri="{FF2B5EF4-FFF2-40B4-BE49-F238E27FC236}">
                <a16:creationId xmlns:a16="http://schemas.microsoft.com/office/drawing/2014/main" id="{B5F6B7E9-1EC0-4687-A28E-AE08437481C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CA20DD-D792-4DB4-A5EF-1C42FF9FE36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EBF5A2C-E462-4B47-A8DE-4959F7501B9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4</xdr:row>
      <xdr:rowOff>203200</xdr:rowOff>
    </xdr:from>
    <xdr:to>
      <xdr:col>7</xdr:col>
      <xdr:colOff>1063626</xdr:colOff>
      <xdr:row>6</xdr:row>
      <xdr:rowOff>222250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6578600" y="2835910"/>
          <a:ext cx="3057526" cy="1359535"/>
          <a:chOff x="5678717" y="2324100"/>
          <a:chExt cx="2765426" cy="1187450"/>
        </a:xfrm>
      </xdr:grpSpPr>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680C7F95-9D3F-4A18-93F6-CE1234C2A276}"/>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355600</xdr:colOff>
      <xdr:row>4</xdr:row>
      <xdr:rowOff>469900</xdr:rowOff>
    </xdr:from>
    <xdr:to>
      <xdr:col>13</xdr:col>
      <xdr:colOff>201612</xdr:colOff>
      <xdr:row>6</xdr:row>
      <xdr:rowOff>242887</xdr:rowOff>
    </xdr:to>
    <xdr:grpSp>
      <xdr:nvGrpSpPr>
        <xdr:cNvPr id="7" name="Group 6">
          <a:hlinkClick xmlns:r="http://schemas.openxmlformats.org/officeDocument/2006/relationships" r:id="rId4"/>
          <a:extLst>
            <a:ext uri="{FF2B5EF4-FFF2-40B4-BE49-F238E27FC236}">
              <a16:creationId xmlns:a16="http://schemas.microsoft.com/office/drawing/2014/main" id="{F701DFDF-F4F9-4700-96EF-F8F17A34A945}"/>
            </a:ext>
          </a:extLst>
        </xdr:cNvPr>
        <xdr:cNvGrpSpPr/>
      </xdr:nvGrpSpPr>
      <xdr:grpSpPr>
        <a:xfrm>
          <a:off x="15332710" y="3102610"/>
          <a:ext cx="1088707" cy="1119187"/>
          <a:chOff x="9001125" y="488157"/>
          <a:chExt cx="976312" cy="1119187"/>
        </a:xfrm>
      </xdr:grpSpPr>
      <xdr:pic>
        <xdr:nvPicPr>
          <xdr:cNvPr id="8" name="Picture 7">
            <a:extLst>
              <a:ext uri="{FF2B5EF4-FFF2-40B4-BE49-F238E27FC236}">
                <a16:creationId xmlns:a16="http://schemas.microsoft.com/office/drawing/2014/main" id="{D157E819-DFD4-45F3-AF32-2CA2F1B4956F}"/>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B93602D-C0C6-4682-AFD2-8EC93C9EC63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24EC694B-E52A-406C-A498-44AFEADECD9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457200</xdr:colOff>
      <xdr:row>4</xdr:row>
      <xdr:rowOff>215900</xdr:rowOff>
    </xdr:from>
    <xdr:to>
      <xdr:col>7</xdr:col>
      <xdr:colOff>1101726</xdr:colOff>
      <xdr:row>6</xdr:row>
      <xdr:rowOff>234950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6616700" y="2840990"/>
          <a:ext cx="3057526" cy="1370965"/>
          <a:chOff x="5678717" y="2324100"/>
          <a:chExt cx="2765426" cy="1187450"/>
        </a:xfrm>
      </xdr:grpSpPr>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4CC4BDB-FEDE-496A-B62E-10AB8E0CAEAA}"/>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495300</xdr:rowOff>
    </xdr:from>
    <xdr:to>
      <xdr:col>13</xdr:col>
      <xdr:colOff>265112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E05AC8EF-962C-4CF0-813A-C2F66AC91E18}"/>
            </a:ext>
          </a:extLst>
        </xdr:cNvPr>
        <xdr:cNvGrpSpPr/>
      </xdr:nvGrpSpPr>
      <xdr:grpSpPr>
        <a:xfrm>
          <a:off x="15633700" y="3124200"/>
          <a:ext cx="1090612" cy="1119187"/>
          <a:chOff x="9001125" y="488157"/>
          <a:chExt cx="976312" cy="1119187"/>
        </a:xfrm>
      </xdr:grpSpPr>
      <xdr:pic>
        <xdr:nvPicPr>
          <xdr:cNvPr id="8" name="Picture 7">
            <a:extLst>
              <a:ext uri="{FF2B5EF4-FFF2-40B4-BE49-F238E27FC236}">
                <a16:creationId xmlns:a16="http://schemas.microsoft.com/office/drawing/2014/main" id="{C0226819-C1AC-47D1-96EE-FE569F92D2F7}"/>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53DE314-DFEC-497D-B77F-817D51C05BC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309CB8F9-C8A8-4739-A882-8702A97A91A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342900</xdr:colOff>
      <xdr:row>4</xdr:row>
      <xdr:rowOff>228600</xdr:rowOff>
    </xdr:from>
    <xdr:to>
      <xdr:col>7</xdr:col>
      <xdr:colOff>987426</xdr:colOff>
      <xdr:row>6</xdr:row>
      <xdr:rowOff>247650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502400" y="2908300"/>
          <a:ext cx="3057526" cy="1361440"/>
          <a:chOff x="5678717" y="2324100"/>
          <a:chExt cx="2765426" cy="1187450"/>
        </a:xfrm>
      </xdr:grpSpPr>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3</xdr:row>
      <xdr:rowOff>0</xdr:rowOff>
    </xdr:to>
    <xdr:pic>
      <xdr:nvPicPr>
        <xdr:cNvPr id="6" name="Picture 5">
          <a:hlinkClick xmlns:r="http://schemas.openxmlformats.org/officeDocument/2006/relationships" r:id="rId2"/>
          <a:extLst>
            <a:ext uri="{FF2B5EF4-FFF2-40B4-BE49-F238E27FC236}">
              <a16:creationId xmlns:a16="http://schemas.microsoft.com/office/drawing/2014/main" id="{AC802001-3770-41C5-AF7C-FEB3F1B7874F}"/>
            </a:ext>
          </a:extLst>
        </xdr:cNvPr>
        <xdr:cNvPicPr>
          <a:picLocks noChangeAspect="1"/>
        </xdr:cNvPicPr>
      </xdr:nvPicPr>
      <xdr:blipFill>
        <a:blip xmlns:r="http://schemas.openxmlformats.org/officeDocument/2006/relationships" r:embed="rId3"/>
        <a:stretch>
          <a:fillRect/>
        </a:stretch>
      </xdr:blipFill>
      <xdr:spPr>
        <a:xfrm>
          <a:off x="8991600" y="444500"/>
          <a:ext cx="1257300" cy="1244600"/>
        </a:xfrm>
        <a:prstGeom prst="rect">
          <a:avLst/>
        </a:prstGeom>
      </xdr:spPr>
    </xdr:pic>
    <xdr:clientData fPrintsWithSheet="0"/>
  </xdr:twoCellAnchor>
  <xdr:twoCellAnchor>
    <xdr:from>
      <xdr:col>12</xdr:col>
      <xdr:colOff>304800</xdr:colOff>
      <xdr:row>4</xdr:row>
      <xdr:rowOff>495300</xdr:rowOff>
    </xdr:from>
    <xdr:to>
      <xdr:col>13</xdr:col>
      <xdr:colOff>150812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383987F6-98FB-436F-A9A0-D4200FFF4CF3}"/>
            </a:ext>
          </a:extLst>
        </xdr:cNvPr>
        <xdr:cNvGrpSpPr/>
      </xdr:nvGrpSpPr>
      <xdr:grpSpPr>
        <a:xfrm>
          <a:off x="15481300" y="3175000"/>
          <a:ext cx="1090612" cy="1119187"/>
          <a:chOff x="9001125" y="488157"/>
          <a:chExt cx="976312" cy="1119187"/>
        </a:xfrm>
      </xdr:grpSpPr>
      <xdr:pic>
        <xdr:nvPicPr>
          <xdr:cNvPr id="8" name="Picture 7">
            <a:extLst>
              <a:ext uri="{FF2B5EF4-FFF2-40B4-BE49-F238E27FC236}">
                <a16:creationId xmlns:a16="http://schemas.microsoft.com/office/drawing/2014/main" id="{1B3FB2CD-51B4-4EB4-AF35-B3BF2CF61CE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7DC24BF4-779E-40C3-A0D6-1942B4E1104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EC84B32-A983-45D7-8E85-44A3C41C147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355600</xdr:colOff>
      <xdr:row>4</xdr:row>
      <xdr:rowOff>215900</xdr:rowOff>
    </xdr:from>
    <xdr:to>
      <xdr:col>7</xdr:col>
      <xdr:colOff>1000126</xdr:colOff>
      <xdr:row>6</xdr:row>
      <xdr:rowOff>234950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6518910" y="2904490"/>
          <a:ext cx="3055621" cy="1370965"/>
          <a:chOff x="5678717" y="2324100"/>
          <a:chExt cx="2765426" cy="1187450"/>
        </a:xfrm>
      </xdr:grpSpPr>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622300</xdr:rowOff>
    </xdr:to>
    <xdr:pic>
      <xdr:nvPicPr>
        <xdr:cNvPr id="6" name="Picture 5">
          <a:hlinkClick xmlns:r="http://schemas.openxmlformats.org/officeDocument/2006/relationships" r:id="rId2"/>
          <a:extLst>
            <a:ext uri="{FF2B5EF4-FFF2-40B4-BE49-F238E27FC236}">
              <a16:creationId xmlns:a16="http://schemas.microsoft.com/office/drawing/2014/main" id="{7A4FD54C-C563-46B4-8B88-68B0922A84EF}"/>
            </a:ext>
          </a:extLst>
        </xdr:cNvPr>
        <xdr:cNvPicPr>
          <a:picLocks noChangeAspect="1"/>
        </xdr:cNvPicPr>
      </xdr:nvPicPr>
      <xdr:blipFill>
        <a:blip xmlns:r="http://schemas.openxmlformats.org/officeDocument/2006/relationships" r:embed="rId3"/>
        <a:stretch>
          <a:fillRect/>
        </a:stretch>
      </xdr:blipFill>
      <xdr:spPr>
        <a:xfrm>
          <a:off x="8991600" y="444500"/>
          <a:ext cx="1257300" cy="1219200"/>
        </a:xfrm>
        <a:prstGeom prst="rect">
          <a:avLst/>
        </a:prstGeom>
      </xdr:spPr>
    </xdr:pic>
    <xdr:clientData fPrintsWithSheet="0"/>
  </xdr:twoCellAnchor>
  <xdr:twoCellAnchor>
    <xdr:from>
      <xdr:col>12</xdr:col>
      <xdr:colOff>381000</xdr:colOff>
      <xdr:row>4</xdr:row>
      <xdr:rowOff>533400</xdr:rowOff>
    </xdr:from>
    <xdr:to>
      <xdr:col>13</xdr:col>
      <xdr:colOff>227012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B0A63FD1-EA51-4806-BFD6-FFA0BFE26E88}"/>
            </a:ext>
          </a:extLst>
        </xdr:cNvPr>
        <xdr:cNvGrpSpPr/>
      </xdr:nvGrpSpPr>
      <xdr:grpSpPr>
        <a:xfrm>
          <a:off x="15557500" y="3225800"/>
          <a:ext cx="1090612" cy="1119187"/>
          <a:chOff x="9001125" y="488157"/>
          <a:chExt cx="976312" cy="1119187"/>
        </a:xfrm>
      </xdr:grpSpPr>
      <xdr:pic>
        <xdr:nvPicPr>
          <xdr:cNvPr id="8" name="Picture 7">
            <a:extLst>
              <a:ext uri="{FF2B5EF4-FFF2-40B4-BE49-F238E27FC236}">
                <a16:creationId xmlns:a16="http://schemas.microsoft.com/office/drawing/2014/main" id="{C6A486FA-6586-4B4C-A1D5-B206D0407B4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246A644-F6C8-4483-8FFC-51C95C48220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BE3F04E-5753-4E6C-BF83-AE3A3D172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4" name="Picture 3">
          <a:hlinkClick xmlns:r="http://schemas.openxmlformats.org/officeDocument/2006/relationships" r:id="rId1"/>
          <a:extLst>
            <a:ext uri="{FF2B5EF4-FFF2-40B4-BE49-F238E27FC236}">
              <a16:creationId xmlns:a16="http://schemas.microsoft.com/office/drawing/2014/main" id="{5E7EC488-FF81-414F-B18B-1A927F4CFEDE}"/>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5" name="TextBox 4">
          <a:extLst>
            <a:ext uri="{FF2B5EF4-FFF2-40B4-BE49-F238E27FC236}">
              <a16:creationId xmlns:a16="http://schemas.microsoft.com/office/drawing/2014/main" id="{C8C13FD2-1F01-40CC-8956-8252DF9A3157}"/>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3" name="Picture 2">
          <a:hlinkClick xmlns:r="http://schemas.openxmlformats.org/officeDocument/2006/relationships" r:id="rId1"/>
          <a:extLst>
            <a:ext uri="{FF2B5EF4-FFF2-40B4-BE49-F238E27FC236}">
              <a16:creationId xmlns:a16="http://schemas.microsoft.com/office/drawing/2014/main" id="{9F494443-F504-424E-BF2D-9D43C706C56F}"/>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4" name="TextBox 3">
          <a:extLst>
            <a:ext uri="{FF2B5EF4-FFF2-40B4-BE49-F238E27FC236}">
              <a16:creationId xmlns:a16="http://schemas.microsoft.com/office/drawing/2014/main" id="{6064BF11-B8D4-4BCA-98FF-98441228B8EF}"/>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4" name="Picture 3">
          <a:hlinkClick xmlns:r="http://schemas.openxmlformats.org/officeDocument/2006/relationships" r:id="rId1"/>
          <a:extLst>
            <a:ext uri="{FF2B5EF4-FFF2-40B4-BE49-F238E27FC236}">
              <a16:creationId xmlns:a16="http://schemas.microsoft.com/office/drawing/2014/main" id="{F0669465-6A6C-44E4-B90C-41E50F585D4C}"/>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4</xdr:row>
      <xdr:rowOff>85724</xdr:rowOff>
    </xdr:from>
    <xdr:to>
      <xdr:col>8</xdr:col>
      <xdr:colOff>238125</xdr:colOff>
      <xdr:row>62</xdr:row>
      <xdr:rowOff>104775</xdr:rowOff>
    </xdr:to>
    <xdr:sp macro="" textlink="">
      <xdr:nvSpPr>
        <xdr:cNvPr id="5" name="TextBox 4">
          <a:extLst>
            <a:ext uri="{FF2B5EF4-FFF2-40B4-BE49-F238E27FC236}">
              <a16:creationId xmlns:a16="http://schemas.microsoft.com/office/drawing/2014/main" id="{F7752DE5-5548-4137-9EFA-5F616C430EF3}"/>
            </a:ext>
          </a:extLst>
        </xdr:cNvPr>
        <xdr:cNvSpPr txBox="1"/>
      </xdr:nvSpPr>
      <xdr:spPr>
        <a:xfrm>
          <a:off x="142875" y="914399"/>
          <a:ext cx="5581650" cy="94107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Please note that your Instructional Time is INCLUDED in your Assigned time, it is NOT separate from it.</a:t>
          </a:r>
        </a:p>
        <a:p>
          <a:endParaRPr lang="en-CA" sz="1100" b="1"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Definition of Instruction: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face-to-face interaction with children for the purpose of teaching and assessing children’s achievement of outcomes, and/or</a:t>
          </a:r>
        </a:p>
        <a:p>
          <a:r>
            <a:rPr lang="en-CA" sz="1100" b="0" i="0" u="none" strike="noStrike" baseline="0">
              <a:solidFill>
                <a:schemeClr val="dk1"/>
              </a:solidFill>
              <a:latin typeface="+mn-lt"/>
              <a:ea typeface="+mn-ea"/>
              <a:cs typeface="+mn-cs"/>
            </a:rPr>
            <a:t>• interaction with children who are engaged in classroom learning in a Kindergarten, preschool, playschool, daycare or child-care setting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the purposes of instruction and other activities for children where direct child–teacher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children</a:t>
          </a:r>
        </a:p>
        <a:p>
          <a:endParaRPr lang="en-CA"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a:p>
        <a:p>
          <a:r>
            <a:rPr lang="en-CA" sz="1100" b="0" i="0" u="none" strike="noStrike" baseline="0">
              <a:solidFill>
                <a:schemeClr val="dk1"/>
              </a:solidFill>
              <a:latin typeface="+mn-lt"/>
              <a:ea typeface="+mn-ea"/>
              <a:cs typeface="+mn-cs"/>
            </a:rPr>
            <a:t>For ECS programming for children diagnosed with severe disabilities or severe language delay and moderate language delay, teacher-directed instruction may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IPP/ISP development</a:t>
          </a:r>
        </a:p>
        <a:p>
          <a:r>
            <a:rPr lang="en-CA" sz="1100" b="0" i="0" u="none" strike="noStrike" baseline="0">
              <a:solidFill>
                <a:schemeClr val="dk1"/>
              </a:solidFill>
              <a:latin typeface="+mn-lt"/>
              <a:ea typeface="+mn-ea"/>
              <a:cs typeface="+mn-cs"/>
            </a:rPr>
            <a:t>• lesson planning</a:t>
          </a:r>
        </a:p>
        <a:p>
          <a:r>
            <a:rPr lang="en-CA" sz="1100" b="0" i="0" u="none" strike="noStrike" baseline="0">
              <a:solidFill>
                <a:schemeClr val="dk1"/>
              </a:solidFill>
              <a:latin typeface="+mn-lt"/>
              <a:ea typeface="+mn-ea"/>
              <a:cs typeface="+mn-cs"/>
            </a:rPr>
            <a:t>• assessment of child's learning</a:t>
          </a:r>
        </a:p>
        <a:p>
          <a:r>
            <a:rPr lang="en-CA" sz="1100" b="0" i="0" u="none" strike="noStrike" baseline="0">
              <a:solidFill>
                <a:schemeClr val="dk1"/>
              </a:solidFill>
              <a:latin typeface="+mn-lt"/>
              <a:ea typeface="+mn-ea"/>
              <a:cs typeface="+mn-cs"/>
            </a:rPr>
            <a:t>• reporting progress to parents</a:t>
          </a:r>
        </a:p>
        <a:p>
          <a:r>
            <a:rPr lang="en-CA" sz="1100" b="0" i="0" u="none" strike="noStrike" baseline="0">
              <a:solidFill>
                <a:schemeClr val="dk1"/>
              </a:solidFill>
              <a:latin typeface="+mn-lt"/>
              <a:ea typeface="+mn-ea"/>
              <a:cs typeface="+mn-cs"/>
            </a:rPr>
            <a:t>• liaison and coordination of IPP/ISP activities with playschool, preschool, etc. staff</a:t>
          </a:r>
        </a:p>
        <a:p>
          <a:r>
            <a:rPr lang="en-CA" sz="1100" b="0" i="0" u="none" strike="noStrike" baseline="0">
              <a:solidFill>
                <a:schemeClr val="dk1"/>
              </a:solidFill>
              <a:latin typeface="+mn-lt"/>
              <a:ea typeface="+mn-ea"/>
              <a:cs typeface="+mn-cs"/>
            </a:rPr>
            <a:t>• transition planning for following school year</a:t>
          </a:r>
        </a:p>
        <a:p>
          <a:r>
            <a:rPr lang="en-CA" sz="1100" b="0" i="0" u="none" strike="noStrike" baseline="0">
              <a:solidFill>
                <a:schemeClr val="dk1"/>
              </a:solidFill>
              <a:latin typeface="+mn-lt"/>
              <a:ea typeface="+mn-ea"/>
              <a:cs typeface="+mn-cs"/>
            </a:rPr>
            <a:t>• individual sessions with parents and their child</a:t>
          </a:r>
        </a:p>
        <a:p>
          <a:r>
            <a:rPr lang="en-CA" sz="1100" b="0" i="0" u="none" strike="noStrike" baseline="0">
              <a:solidFill>
                <a:schemeClr val="dk1"/>
              </a:solidFill>
              <a:latin typeface="+mn-lt"/>
              <a:ea typeface="+mn-ea"/>
              <a:cs typeface="+mn-cs"/>
            </a:rPr>
            <a:t>• coordination of direct and/or consultative services from therapists in support of the child's IPP/ISP goals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p>
        <a:p>
          <a:r>
            <a:rPr lang="en-CA" sz="1100" b="0" i="0" u="none" strike="noStrike" baseline="0">
              <a:solidFill>
                <a:schemeClr val="dk1"/>
              </a:solidFill>
              <a:latin typeface="+mn-lt"/>
              <a:ea typeface="+mn-ea"/>
              <a:cs typeface="+mn-cs"/>
            </a:rPr>
            <a:t>conferences as a means of reporting the results of the teacher’s evaluation of the child.</a:t>
          </a:r>
          <a:endParaRPr lang="en-CA" sz="1100"/>
        </a:p>
      </xdr:txBody>
    </xdr:sp>
    <xdr:clientData/>
  </xdr:twoCellAnchor>
  <xdr:twoCellAnchor>
    <xdr:from>
      <xdr:col>0</xdr:col>
      <xdr:colOff>142875</xdr:colOff>
      <xdr:row>64</xdr:row>
      <xdr:rowOff>57150</xdr:rowOff>
    </xdr:from>
    <xdr:to>
      <xdr:col>8</xdr:col>
      <xdr:colOff>238125</xdr:colOff>
      <xdr:row>100</xdr:row>
      <xdr:rowOff>0</xdr:rowOff>
    </xdr:to>
    <xdr:sp macro="" textlink="">
      <xdr:nvSpPr>
        <xdr:cNvPr id="7" name="TextBox 6">
          <a:extLst>
            <a:ext uri="{FF2B5EF4-FFF2-40B4-BE49-F238E27FC236}">
              <a16:creationId xmlns:a16="http://schemas.microsoft.com/office/drawing/2014/main" id="{45B3FC91-8615-4A90-99E5-60FA414C5578}"/>
            </a:ext>
          </a:extLst>
        </xdr:cNvPr>
        <xdr:cNvSpPr txBox="1"/>
      </xdr:nvSpPr>
      <xdr:spPr>
        <a:xfrm>
          <a:off x="142875" y="10601325"/>
          <a:ext cx="55816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101</xdr:row>
      <xdr:rowOff>19049</xdr:rowOff>
    </xdr:from>
    <xdr:to>
      <xdr:col>8</xdr:col>
      <xdr:colOff>257175</xdr:colOff>
      <xdr:row>137</xdr:row>
      <xdr:rowOff>114300</xdr:rowOff>
    </xdr:to>
    <xdr:sp macro="" textlink="">
      <xdr:nvSpPr>
        <xdr:cNvPr id="8" name="TextBox 7">
          <a:extLst>
            <a:ext uri="{FF2B5EF4-FFF2-40B4-BE49-F238E27FC236}">
              <a16:creationId xmlns:a16="http://schemas.microsoft.com/office/drawing/2014/main" id="{87319C45-5F6D-4C40-B568-9660D3C88CFE}"/>
            </a:ext>
          </a:extLst>
        </xdr:cNvPr>
        <xdr:cNvSpPr txBox="1"/>
      </xdr:nvSpPr>
      <xdr:spPr>
        <a:xfrm>
          <a:off x="161925" y="16554449"/>
          <a:ext cx="55816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1190625</xdr:colOff>
      <xdr:row>0</xdr:row>
      <xdr:rowOff>476250</xdr:rowOff>
    </xdr:from>
    <xdr:to>
      <xdr:col>5</xdr:col>
      <xdr:colOff>1847307</xdr:colOff>
      <xdr:row>1</xdr:row>
      <xdr:rowOff>596899</xdr:rowOff>
    </xdr:to>
    <xdr:pic>
      <xdr:nvPicPr>
        <xdr:cNvPr id="2" name="Picture 1">
          <a:hlinkClick xmlns:r="http://schemas.openxmlformats.org/officeDocument/2006/relationships" r:id="rId1"/>
          <a:extLst>
            <a:ext uri="{FF2B5EF4-FFF2-40B4-BE49-F238E27FC236}">
              <a16:creationId xmlns:a16="http://schemas.microsoft.com/office/drawing/2014/main" id="{8797AFCC-EB4E-456D-825A-878E6E4A140E}"/>
            </a:ext>
          </a:extLst>
        </xdr:cNvPr>
        <xdr:cNvPicPr>
          <a:picLocks noChangeAspect="1"/>
        </xdr:cNvPicPr>
      </xdr:nvPicPr>
      <xdr:blipFill>
        <a:blip xmlns:r="http://schemas.openxmlformats.org/officeDocument/2006/relationships" r:embed="rId2"/>
        <a:stretch>
          <a:fillRect/>
        </a:stretch>
      </xdr:blipFill>
      <xdr:spPr>
        <a:xfrm>
          <a:off x="8128000" y="476250"/>
          <a:ext cx="656682" cy="723899"/>
        </a:xfrm>
        <a:prstGeom prst="rect">
          <a:avLst/>
        </a:prstGeom>
      </xdr:spPr>
    </xdr:pic>
    <xdr:clientData fPrintsWithSheet="0"/>
  </xdr:twoCellAnchor>
  <xdr:twoCellAnchor>
    <xdr:from>
      <xdr:col>5</xdr:col>
      <xdr:colOff>1981200</xdr:colOff>
      <xdr:row>2</xdr:row>
      <xdr:rowOff>69850</xdr:rowOff>
    </xdr:from>
    <xdr:to>
      <xdr:col>8</xdr:col>
      <xdr:colOff>95249</xdr:colOff>
      <xdr:row>2</xdr:row>
      <xdr:rowOff>1069976</xdr:rowOff>
    </xdr:to>
    <xdr:sp macro="" textlink="">
      <xdr:nvSpPr>
        <xdr:cNvPr id="3" name="TextBox 2">
          <a:extLst>
            <a:ext uri="{FF2B5EF4-FFF2-40B4-BE49-F238E27FC236}">
              <a16:creationId xmlns:a16="http://schemas.microsoft.com/office/drawing/2014/main" id="{CBD3FA31-D0A1-44F5-A46D-46DF1624D403}"/>
            </a:ext>
          </a:extLst>
        </xdr:cNvPr>
        <xdr:cNvSpPr txBox="1"/>
      </xdr:nvSpPr>
      <xdr:spPr>
        <a:xfrm>
          <a:off x="9601200" y="1327150"/>
          <a:ext cx="2101849"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390525</xdr:colOff>
      <xdr:row>1</xdr:row>
      <xdr:rowOff>635000</xdr:rowOff>
    </xdr:from>
    <xdr:to>
      <xdr:col>9</xdr:col>
      <xdr:colOff>47624</xdr:colOff>
      <xdr:row>2</xdr:row>
      <xdr:rowOff>1117601</xdr:rowOff>
    </xdr:to>
    <xdr:sp macro="" textlink="">
      <xdr:nvSpPr>
        <xdr:cNvPr id="4" name="TextBox 3">
          <a:extLst>
            <a:ext uri="{FF2B5EF4-FFF2-40B4-BE49-F238E27FC236}">
              <a16:creationId xmlns:a16="http://schemas.microsoft.com/office/drawing/2014/main" id="{83265FC1-A44E-445C-8604-9A3C476075CD}"/>
            </a:ext>
          </a:extLst>
        </xdr:cNvPr>
        <xdr:cNvSpPr txBox="1"/>
      </xdr:nvSpPr>
      <xdr:spPr>
        <a:xfrm>
          <a:off x="10566400" y="1238250"/>
          <a:ext cx="1847849" cy="11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twoCellAnchor>
    <xdr:from>
      <xdr:col>2</xdr:col>
      <xdr:colOff>984251</xdr:colOff>
      <xdr:row>2</xdr:row>
      <xdr:rowOff>777875</xdr:rowOff>
    </xdr:from>
    <xdr:to>
      <xdr:col>3</xdr:col>
      <xdr:colOff>333376</xdr:colOff>
      <xdr:row>3</xdr:row>
      <xdr:rowOff>301625</xdr:rowOff>
    </xdr:to>
    <xdr:sp macro="" textlink="">
      <xdr:nvSpPr>
        <xdr:cNvPr id="5" name="TextBox 4">
          <a:extLst>
            <a:ext uri="{FF2B5EF4-FFF2-40B4-BE49-F238E27FC236}">
              <a16:creationId xmlns:a16="http://schemas.microsoft.com/office/drawing/2014/main" id="{B2BCD5F7-F18C-4FAE-92BC-CBE16B35B2C0}"/>
            </a:ext>
          </a:extLst>
        </xdr:cNvPr>
        <xdr:cNvSpPr txBox="1"/>
      </xdr:nvSpPr>
      <xdr:spPr>
        <a:xfrm>
          <a:off x="3413126" y="20320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549276</xdr:colOff>
      <xdr:row>3</xdr:row>
      <xdr:rowOff>104775</xdr:rowOff>
    </xdr:from>
    <xdr:to>
      <xdr:col>4</xdr:col>
      <xdr:colOff>279401</xdr:colOff>
      <xdr:row>4</xdr:row>
      <xdr:rowOff>41275</xdr:rowOff>
    </xdr:to>
    <xdr:sp macro="" textlink="">
      <xdr:nvSpPr>
        <xdr:cNvPr id="6" name="TextBox 5">
          <a:extLst>
            <a:ext uri="{FF2B5EF4-FFF2-40B4-BE49-F238E27FC236}">
              <a16:creationId xmlns:a16="http://schemas.microsoft.com/office/drawing/2014/main" id="{93AA17EC-313E-426A-9176-3D1935FE6381}"/>
            </a:ext>
          </a:extLst>
        </xdr:cNvPr>
        <xdr:cNvSpPr txBox="1"/>
      </xdr:nvSpPr>
      <xdr:spPr>
        <a:xfrm>
          <a:off x="4645026" y="2835275"/>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4" name="TextBox 3">
          <a:extLst>
            <a:ext uri="{FF2B5EF4-FFF2-40B4-BE49-F238E27FC236}">
              <a16:creationId xmlns:a16="http://schemas.microsoft.com/office/drawing/2014/main" id="{2F386715-3A01-4BF1-A856-BB676F1AAFBA}"/>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5" name="TextBox 4">
          <a:extLst>
            <a:ext uri="{FF2B5EF4-FFF2-40B4-BE49-F238E27FC236}">
              <a16:creationId xmlns:a16="http://schemas.microsoft.com/office/drawing/2014/main" id="{98A70CA3-0F71-4C9D-9376-5C8B91B9A18D}"/>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6" name="Picture 5">
          <a:extLst>
            <a:ext uri="{FF2B5EF4-FFF2-40B4-BE49-F238E27FC236}">
              <a16:creationId xmlns:a16="http://schemas.microsoft.com/office/drawing/2014/main" id="{0AEBFBB7-6B69-4F87-8779-13FC2ABE2F98}"/>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7" name="TextBox 6">
          <a:extLst>
            <a:ext uri="{FF2B5EF4-FFF2-40B4-BE49-F238E27FC236}">
              <a16:creationId xmlns:a16="http://schemas.microsoft.com/office/drawing/2014/main" id="{53645D33-AB6C-447B-91B3-0F8878DC813B}"/>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8" name="Picture 7">
          <a:hlinkClick xmlns:r="http://schemas.openxmlformats.org/officeDocument/2006/relationships" r:id="rId2"/>
          <a:extLst>
            <a:ext uri="{FF2B5EF4-FFF2-40B4-BE49-F238E27FC236}">
              <a16:creationId xmlns:a16="http://schemas.microsoft.com/office/drawing/2014/main" id="{857C7DA7-3930-4758-8ABA-CCAEF6E25927}"/>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203200</xdr:colOff>
      <xdr:row>3</xdr:row>
      <xdr:rowOff>165099</xdr:rowOff>
    </xdr:from>
    <xdr:to>
      <xdr:col>14</xdr:col>
      <xdr:colOff>165100</xdr:colOff>
      <xdr:row>22</xdr:row>
      <xdr:rowOff>352424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09138" y="2339974"/>
          <a:ext cx="5200650" cy="664051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511986</xdr:colOff>
      <xdr:row>0</xdr:row>
      <xdr:rowOff>23816</xdr:rowOff>
    </xdr:from>
    <xdr:to>
      <xdr:col>7</xdr:col>
      <xdr:colOff>335231</xdr:colOff>
      <xdr:row>0</xdr:row>
      <xdr:rowOff>747715</xdr:rowOff>
    </xdr:to>
    <xdr:pic>
      <xdr:nvPicPr>
        <xdr:cNvPr id="5" name="Picture 4">
          <a:hlinkClick xmlns:r="http://schemas.openxmlformats.org/officeDocument/2006/relationships" r:id="rId1"/>
          <a:extLst>
            <a:ext uri="{FF2B5EF4-FFF2-40B4-BE49-F238E27FC236}">
              <a16:creationId xmlns:a16="http://schemas.microsoft.com/office/drawing/2014/main" id="{9A5603F3-60D3-42E4-ACA5-B88E7CA3B518}"/>
            </a:ext>
          </a:extLst>
        </xdr:cNvPr>
        <xdr:cNvPicPr>
          <a:picLocks noChangeAspect="1"/>
        </xdr:cNvPicPr>
      </xdr:nvPicPr>
      <xdr:blipFill>
        <a:blip xmlns:r="http://schemas.openxmlformats.org/officeDocument/2006/relationships" r:embed="rId2"/>
        <a:stretch>
          <a:fillRect/>
        </a:stretch>
      </xdr:blipFill>
      <xdr:spPr>
        <a:xfrm>
          <a:off x="7489049" y="23816"/>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6" name="Group 5">
          <a:hlinkClick xmlns:r="http://schemas.openxmlformats.org/officeDocument/2006/relationships" r:id="rId3"/>
          <a:extLst>
            <a:ext uri="{FF2B5EF4-FFF2-40B4-BE49-F238E27FC236}">
              <a16:creationId xmlns:a16="http://schemas.microsoft.com/office/drawing/2014/main" id="{F71173A2-F212-45C8-B12E-30774F002A20}"/>
            </a:ext>
          </a:extLst>
        </xdr:cNvPr>
        <xdr:cNvGrpSpPr/>
      </xdr:nvGrpSpPr>
      <xdr:grpSpPr>
        <a:xfrm>
          <a:off x="9572625" y="0"/>
          <a:ext cx="972502" cy="1117282"/>
          <a:chOff x="9001125" y="488157"/>
          <a:chExt cx="976312" cy="1119187"/>
        </a:xfrm>
      </xdr:grpSpPr>
      <xdr:pic>
        <xdr:nvPicPr>
          <xdr:cNvPr id="7" name="Picture 6">
            <a:extLst>
              <a:ext uri="{FF2B5EF4-FFF2-40B4-BE49-F238E27FC236}">
                <a16:creationId xmlns:a16="http://schemas.microsoft.com/office/drawing/2014/main" id="{028966B4-7DF8-41DE-AD1F-B04CA1700B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8" name="TextBox 7">
            <a:extLst>
              <a:ext uri="{FF2B5EF4-FFF2-40B4-BE49-F238E27FC236}">
                <a16:creationId xmlns:a16="http://schemas.microsoft.com/office/drawing/2014/main" id="{AD5D9424-D53E-40AB-B14F-F6A829F9C8C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9" name="TextBox 8">
            <a:extLst>
              <a:ext uri="{FF2B5EF4-FFF2-40B4-BE49-F238E27FC236}">
                <a16:creationId xmlns:a16="http://schemas.microsoft.com/office/drawing/2014/main" id="{789EF8C4-38B6-4EAE-B7AD-717E3AE6B9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47624</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896350" y="2095499"/>
          <a:ext cx="4800600" cy="6467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511970</xdr:colOff>
      <xdr:row>0</xdr:row>
      <xdr:rowOff>23813</xdr:rowOff>
    </xdr:from>
    <xdr:to>
      <xdr:col>7</xdr:col>
      <xdr:colOff>335215</xdr:colOff>
      <xdr:row>0</xdr:row>
      <xdr:rowOff>747712</xdr:rowOff>
    </xdr:to>
    <xdr:pic>
      <xdr:nvPicPr>
        <xdr:cNvPr id="8" name="Picture 7">
          <a:hlinkClick xmlns:r="http://schemas.openxmlformats.org/officeDocument/2006/relationships" r:id="rId1"/>
          <a:extLst>
            <a:ext uri="{FF2B5EF4-FFF2-40B4-BE49-F238E27FC236}">
              <a16:creationId xmlns:a16="http://schemas.microsoft.com/office/drawing/2014/main" id="{1D88DB05-DD36-4B9B-9D23-A6B4760F5F56}"/>
            </a:ext>
          </a:extLst>
        </xdr:cNvPr>
        <xdr:cNvPicPr>
          <a:picLocks noChangeAspect="1"/>
        </xdr:cNvPicPr>
      </xdr:nvPicPr>
      <xdr:blipFill>
        <a:blip xmlns:r="http://schemas.openxmlformats.org/officeDocument/2006/relationships" r:embed="rId2"/>
        <a:stretch>
          <a:fillRect/>
        </a:stretch>
      </xdr:blipFill>
      <xdr:spPr>
        <a:xfrm>
          <a:off x="7453314" y="23813"/>
          <a:ext cx="656682" cy="723899"/>
        </a:xfrm>
        <a:prstGeom prst="rect">
          <a:avLst/>
        </a:prstGeom>
      </xdr:spPr>
    </xdr:pic>
    <xdr:clientData fPrintsWithSheet="0"/>
  </xdr:twoCellAnchor>
  <xdr:twoCellAnchor>
    <xdr:from>
      <xdr:col>8</xdr:col>
      <xdr:colOff>59531</xdr:colOff>
      <xdr:row>0</xdr:row>
      <xdr:rowOff>107156</xdr:rowOff>
    </xdr:from>
    <xdr:to>
      <xdr:col>8</xdr:col>
      <xdr:colOff>1035843</xdr:colOff>
      <xdr:row>1</xdr:row>
      <xdr:rowOff>440530</xdr:rowOff>
    </xdr:to>
    <xdr:grpSp>
      <xdr:nvGrpSpPr>
        <xdr:cNvPr id="9" name="Group 8">
          <a:hlinkClick xmlns:r="http://schemas.openxmlformats.org/officeDocument/2006/relationships" r:id="rId3"/>
          <a:extLst>
            <a:ext uri="{FF2B5EF4-FFF2-40B4-BE49-F238E27FC236}">
              <a16:creationId xmlns:a16="http://schemas.microsoft.com/office/drawing/2014/main" id="{E207C24B-C11E-4936-93F4-4C4724DD4BFD}"/>
            </a:ext>
          </a:extLst>
        </xdr:cNvPr>
        <xdr:cNvGrpSpPr/>
      </xdr:nvGrpSpPr>
      <xdr:grpSpPr>
        <a:xfrm>
          <a:off x="9580721" y="105251"/>
          <a:ext cx="982027" cy="1117282"/>
          <a:chOff x="9001125" y="488157"/>
          <a:chExt cx="976312" cy="1119187"/>
        </a:xfrm>
      </xdr:grpSpPr>
      <xdr:pic>
        <xdr:nvPicPr>
          <xdr:cNvPr id="10" name="Picture 9">
            <a:extLst>
              <a:ext uri="{FF2B5EF4-FFF2-40B4-BE49-F238E27FC236}">
                <a16:creationId xmlns:a16="http://schemas.microsoft.com/office/drawing/2014/main" id="{0DE1FA00-97D4-4300-A476-076BBB43F0C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2248007-DECB-4087-B703-C68F6BE1D53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FBBC2A59-2549-4DD0-ACA6-BDF9A3DBBE3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215900</xdr:colOff>
      <xdr:row>22</xdr:row>
      <xdr:rowOff>200024</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829675" y="2095499"/>
          <a:ext cx="4806950" cy="661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335212</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235D335-383E-4C8C-85F8-76C841907C1E}"/>
            </a:ext>
          </a:extLst>
        </xdr:cNvPr>
        <xdr:cNvPicPr>
          <a:picLocks noChangeAspect="1"/>
        </xdr:cNvPicPr>
      </xdr:nvPicPr>
      <xdr:blipFill>
        <a:blip xmlns:r="http://schemas.openxmlformats.org/officeDocument/2006/relationships" r:embed="rId2"/>
        <a:stretch>
          <a:fillRect/>
        </a:stretch>
      </xdr:blipFill>
      <xdr:spPr>
        <a:xfrm>
          <a:off x="7393780"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D7858C8-90C1-41E1-B27F-82DFCDDC00EE}"/>
            </a:ext>
          </a:extLst>
        </xdr:cNvPr>
        <xdr:cNvGrpSpPr/>
      </xdr:nvGrpSpPr>
      <xdr:grpSpPr>
        <a:xfrm>
          <a:off x="9453563" y="0"/>
          <a:ext cx="972502" cy="1117282"/>
          <a:chOff x="9001125" y="488157"/>
          <a:chExt cx="976312" cy="1119187"/>
        </a:xfrm>
      </xdr:grpSpPr>
      <xdr:pic>
        <xdr:nvPicPr>
          <xdr:cNvPr id="8" name="Picture 7">
            <a:extLst>
              <a:ext uri="{FF2B5EF4-FFF2-40B4-BE49-F238E27FC236}">
                <a16:creationId xmlns:a16="http://schemas.microsoft.com/office/drawing/2014/main" id="{351AE4F7-4113-4132-A359-6DB4C38C094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57C4F9-81B2-4DC4-A4F8-041F162C6DD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526F32C-3F33-4A84-81FB-3C842D16EA8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820150" y="2095499"/>
          <a:ext cx="4800600" cy="66008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EAC48B2-AD79-4602-A6BC-5EBB0F32E529}"/>
            </a:ext>
          </a:extLst>
        </xdr:cNvPr>
        <xdr:cNvPicPr>
          <a:picLocks noChangeAspect="1"/>
        </xdr:cNvPicPr>
      </xdr:nvPicPr>
      <xdr:blipFill>
        <a:blip xmlns:r="http://schemas.openxmlformats.org/officeDocument/2006/relationships" r:embed="rId2"/>
        <a:stretch>
          <a:fillRect/>
        </a:stretch>
      </xdr:blipFill>
      <xdr:spPr>
        <a:xfrm>
          <a:off x="732233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60CFE70-3F44-4BC1-8A1D-C0714E2A81F8}"/>
            </a:ext>
          </a:extLst>
        </xdr:cNvPr>
        <xdr:cNvGrpSpPr/>
      </xdr:nvGrpSpPr>
      <xdr:grpSpPr>
        <a:xfrm>
          <a:off x="9382125" y="0"/>
          <a:ext cx="972502" cy="1117282"/>
          <a:chOff x="9001125" y="488157"/>
          <a:chExt cx="976312" cy="1119187"/>
        </a:xfrm>
      </xdr:grpSpPr>
      <xdr:pic>
        <xdr:nvPicPr>
          <xdr:cNvPr id="8" name="Picture 7">
            <a:extLst>
              <a:ext uri="{FF2B5EF4-FFF2-40B4-BE49-F238E27FC236}">
                <a16:creationId xmlns:a16="http://schemas.microsoft.com/office/drawing/2014/main" id="{21E595D3-1520-4C87-A128-8DFBB6F7E49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D92C971-6190-4603-90C4-C0FCF01A158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D563AE-FB79-4C18-B14A-B9E414B2AB1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3</xdr:row>
      <xdr:rowOff>0</xdr:rowOff>
    </xdr:from>
    <xdr:to>
      <xdr:col>14</xdr:col>
      <xdr:colOff>215900</xdr:colOff>
      <xdr:row>22</xdr:row>
      <xdr:rowOff>66676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972550" y="2095500"/>
          <a:ext cx="4806950" cy="6486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Hours of Work Spreadsheet Tips and Tricks</a:t>
          </a:r>
        </a:p>
        <a:p>
          <a:endParaRPr lang="en-US" sz="1400"/>
        </a:p>
        <a:p>
          <a:r>
            <a:rPr lang="en-US" sz="1400"/>
            <a:t>1. Cells with a </a:t>
          </a:r>
          <a:r>
            <a:rPr lang="en-US" sz="1400" b="1"/>
            <a:t>red triangle </a:t>
          </a:r>
          <a:r>
            <a:rPr lang="en-US" sz="1400"/>
            <a:t>in the top right corner have a comment that can be displayed by placing your pointer on the cell.</a:t>
          </a:r>
        </a:p>
        <a:p>
          <a:r>
            <a:rPr lang="en-US" sz="1400"/>
            <a:t>2. Dark grey cells do not require any information.</a:t>
          </a:r>
        </a:p>
        <a:p>
          <a:r>
            <a:rPr lang="en-US" sz="1400"/>
            <a:t>3. Begin by entering your timetable information under the columns </a:t>
          </a:r>
          <a:r>
            <a:rPr lang="en-US" sz="1400" b="1"/>
            <a:t>Block/Transition/Break</a:t>
          </a:r>
          <a:r>
            <a:rPr lang="en-US" sz="1400"/>
            <a:t>, </a:t>
          </a:r>
          <a:r>
            <a:rPr lang="en-US" sz="1400" b="1"/>
            <a:t>Start Time</a:t>
          </a:r>
          <a:r>
            <a:rPr lang="en-US" sz="1400"/>
            <a:t>, and </a:t>
          </a:r>
          <a:r>
            <a:rPr lang="en-US" sz="1400" b="1"/>
            <a:t>End Time</a:t>
          </a:r>
          <a:r>
            <a:rPr lang="en-US" sz="1400"/>
            <a:t>. You need to enter the time using "</a:t>
          </a:r>
          <a:r>
            <a:rPr lang="en-US" sz="1400" b="1"/>
            <a:t>am</a:t>
          </a:r>
          <a:r>
            <a:rPr lang="en-US" sz="1400"/>
            <a:t>" or "</a:t>
          </a:r>
          <a:r>
            <a:rPr lang="en-US" sz="1400" b="1"/>
            <a:t>pm</a:t>
          </a:r>
          <a:r>
            <a:rPr lang="en-US" sz="1400"/>
            <a:t>".  If you need to, you can change the names in the </a:t>
          </a:r>
          <a:r>
            <a:rPr lang="en-US" sz="1400" b="1"/>
            <a:t>Block/Transition/Break</a:t>
          </a:r>
          <a:r>
            <a:rPr lang="en-US" sz="1400"/>
            <a:t> column.</a:t>
          </a:r>
        </a:p>
        <a:p>
          <a:r>
            <a:rPr lang="en-US" sz="1400"/>
            <a:t>4. The </a:t>
          </a:r>
          <a:r>
            <a:rPr lang="en-US" sz="1400" b="1"/>
            <a:t>Total Minutes</a:t>
          </a:r>
          <a:r>
            <a:rPr lang="en-US" sz="1400"/>
            <a:t> column shows the total</a:t>
          </a:r>
          <a:r>
            <a:rPr lang="en-US" sz="1400" baseline="0"/>
            <a:t> number of minutes for each block of time.</a:t>
          </a:r>
          <a:endParaRPr lang="en-US" sz="1400"/>
        </a:p>
        <a:p>
          <a:r>
            <a:rPr lang="en-US" sz="1400"/>
            <a:t>5. </a:t>
          </a:r>
          <a:r>
            <a:rPr lang="en-US" sz="1400" b="1" i="1" u="sng"/>
            <a:t>IF</a:t>
          </a:r>
          <a:r>
            <a:rPr lang="en-US" sz="1400"/>
            <a:t> one the blocks is your prep</a:t>
          </a:r>
          <a:r>
            <a:rPr lang="en-US" sz="1400" baseline="0"/>
            <a:t> and you are </a:t>
          </a:r>
          <a:r>
            <a:rPr lang="en-US" sz="1400" b="1" i="1" u="sng" baseline="0"/>
            <a:t>FREE</a:t>
          </a:r>
          <a:r>
            <a:rPr lang="en-US" sz="1400" baseline="0"/>
            <a:t> to leave the building, etc., you can delete the minutes in the </a:t>
          </a:r>
          <a:r>
            <a:rPr lang="en-US" sz="1400" b="1" baseline="0"/>
            <a:t>Instructional Time </a:t>
          </a:r>
          <a:r>
            <a:rPr lang="en-US" sz="1400" baseline="0"/>
            <a:t>column and leave the </a:t>
          </a:r>
          <a:r>
            <a:rPr lang="en-US" sz="1400" b="1" baseline="0"/>
            <a:t>Prep Minutes </a:t>
          </a:r>
          <a:r>
            <a:rPr lang="en-US" sz="1400" baseline="0"/>
            <a:t>column blank.</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US" sz="1400"/>
        </a:p>
        <a:p>
          <a:r>
            <a:rPr lang="en-US" sz="1400"/>
            <a:t>7. When entering minutes in </a:t>
          </a:r>
          <a:r>
            <a:rPr lang="en-US" sz="1400" b="1"/>
            <a:t>Prep Minutes</a:t>
          </a:r>
          <a:r>
            <a:rPr lang="en-US" sz="1400"/>
            <a:t> and </a:t>
          </a:r>
          <a:r>
            <a:rPr lang="en-US" sz="1400" b="1"/>
            <a:t>Assigned Minutes</a:t>
          </a:r>
          <a:r>
            <a:rPr lang="en-US" sz="1400"/>
            <a:t>, use the following format: </a:t>
          </a:r>
          <a:r>
            <a:rPr lang="en-US" sz="1400" b="1"/>
            <a:t>XX</a:t>
          </a:r>
          <a:r>
            <a:rPr lang="en-US" sz="1400"/>
            <a:t>, where </a:t>
          </a:r>
          <a:r>
            <a:rPr lang="en-US" sz="1400" b="1"/>
            <a:t>XX</a:t>
          </a:r>
          <a:r>
            <a:rPr lang="en-US" sz="1400"/>
            <a:t> is the number of minutes.</a:t>
          </a:r>
        </a:p>
        <a:p>
          <a:r>
            <a:rPr lang="en-US" sz="1400"/>
            <a:t>8. To return to the start page, click on the </a:t>
          </a:r>
          <a:r>
            <a:rPr lang="en-US" sz="1400" b="1"/>
            <a:t>Return to Main</a:t>
          </a:r>
          <a:r>
            <a:rPr lang="en-US" sz="1400"/>
            <a:t> link at the top of the page or click on the appropriate tab below to move to that specific</a:t>
          </a:r>
          <a:r>
            <a:rPr lang="en-US" sz="1400" baseline="0"/>
            <a:t> </a:t>
          </a:r>
          <a:r>
            <a:rPr lang="en-US" sz="1400"/>
            <a:t>day.</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500059</xdr:colOff>
      <xdr:row>0</xdr:row>
      <xdr:rowOff>23812</xdr:rowOff>
    </xdr:from>
    <xdr:to>
      <xdr:col>7</xdr:col>
      <xdr:colOff>323304</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1F8A19EB-B9D6-4907-A9F8-283CE2F66B85}"/>
            </a:ext>
          </a:extLst>
        </xdr:cNvPr>
        <xdr:cNvPicPr>
          <a:picLocks noChangeAspect="1"/>
        </xdr:cNvPicPr>
      </xdr:nvPicPr>
      <xdr:blipFill>
        <a:blip xmlns:r="http://schemas.openxmlformats.org/officeDocument/2006/relationships" r:embed="rId2"/>
        <a:stretch>
          <a:fillRect/>
        </a:stretch>
      </xdr:blipFill>
      <xdr:spPr>
        <a:xfrm>
          <a:off x="739377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5030FBD-BFE8-4CD5-AEFC-FC174A736606}"/>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B46C978C-9A71-4976-8CEA-ACCF3E19245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BC987F39-E0F6-4113-82F9-2B23001A77C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F071D99-4D5D-4517-B6DD-C03969242FE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85825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559A53ED-2F1B-45DC-967E-63067EC5067F}"/>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95D90932-CE09-4CF9-A8D9-3BDDD9966853}"/>
            </a:ext>
          </a:extLst>
        </xdr:cNvPr>
        <xdr:cNvGrpSpPr/>
      </xdr:nvGrpSpPr>
      <xdr:grpSpPr>
        <a:xfrm>
          <a:off x="9525000" y="0"/>
          <a:ext cx="972502" cy="1117282"/>
          <a:chOff x="9001125" y="488157"/>
          <a:chExt cx="976312" cy="1119187"/>
        </a:xfrm>
      </xdr:grpSpPr>
      <xdr:pic>
        <xdr:nvPicPr>
          <xdr:cNvPr id="8" name="Picture 7">
            <a:extLst>
              <a:ext uri="{FF2B5EF4-FFF2-40B4-BE49-F238E27FC236}">
                <a16:creationId xmlns:a16="http://schemas.microsoft.com/office/drawing/2014/main" id="{1280EB70-B7F4-4288-9976-2B4C053E49B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0C49EB74-E0B8-4F3B-B53B-524FAB1140F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4B377F8-AC06-4532-B317-EC9AE5C9FDF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bertateachersassociation-my.sharepoint.com/D:/TW%20(SDB)/Assignable%20Time%20Calculator/2018-19/2018-19%20Assignable%20Time%20Calculator%20HS%20-%20v9%20-%202018%200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rs Summary"/>
      <sheetName val="Mon-Day 1-S1"/>
      <sheetName val="Tue-Day 2-S1"/>
      <sheetName val="Wed-Day 3-S1"/>
      <sheetName val="Thu-Day 4-S1"/>
      <sheetName val="Fri-Day 5-S1"/>
      <sheetName val="Day 6-S1"/>
      <sheetName val="Early Out 1-S1"/>
      <sheetName val="Early Out 2-S1"/>
      <sheetName val="Mon-Day 1-S2"/>
      <sheetName val="Tue-Day 2-S2"/>
      <sheetName val="Wed-Day 3-S2"/>
      <sheetName val="Thu-Day 4-S2"/>
      <sheetName val="Fri-Day 5-S2"/>
      <sheetName val="Day 6-S2"/>
      <sheetName val="Early Out 1-S2"/>
      <sheetName val="Early Out 2-S2"/>
      <sheetName val="August"/>
      <sheetName val="September"/>
      <sheetName val="October"/>
      <sheetName val="November"/>
      <sheetName val="December"/>
      <sheetName val="January"/>
      <sheetName val="February"/>
      <sheetName val="March"/>
      <sheetName val="April"/>
      <sheetName val="May"/>
      <sheetName val="June"/>
      <sheetName val="July"/>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heet" displayName="TimeSheet" ref="B7:K38" totalsRowShown="0" headerRowDxfId="139" dataDxfId="138">
  <autoFilter ref="B7:K38" xr:uid="{00000000-0009-0000-0100-000001000000}"/>
  <tableColumns count="10">
    <tableColumn id="1" xr3:uid="{00000000-0010-0000-0000-000001000000}" name="Date(s)" dataDxfId="137" dataCellStyle="Date"/>
    <tableColumn id="2" xr3:uid="{00000000-0010-0000-0000-000002000000}" name="Time Before School (mins)" dataDxfId="5" dataCellStyle="Time"/>
    <tableColumn id="3" xr3:uid="{00000000-0010-0000-0000-000003000000}" name="Prep Time that was Assigned (not as instructional) (mins)" dataDxfId="4" dataCellStyle="Time"/>
    <tableColumn id="10" xr3:uid="{00000000-0010-0000-0000-00000A000000}" name="Additional Instructional Time Assigned (mins)" dataDxfId="3" dataCellStyle="Time"/>
    <tableColumn id="4" xr3:uid="{00000000-0010-0000-0000-000004000000}" name="Other Assigned Duties (mins)" dataDxfId="2" dataCellStyle="Time"/>
    <tableColumn id="6" xr3:uid="{00000000-0010-0000-0000-000006000000}" name="Note For Other Assigned Duties" dataDxfId="1" dataCellStyle="Normal 2"/>
    <tableColumn id="8" xr3:uid="{00000000-0010-0000-0000-000008000000}" name="Time After School     (mins)" dataDxfId="0" dataCellStyle="Time"/>
    <tableColumn id="11" xr3:uid="{00000000-0010-0000-0000-00000B000000}" name="Total Additional Instructional Time (Mins)" dataDxfId="136" dataCellStyle="Time">
      <calculatedColumnFormula>E8</calculatedColumnFormula>
    </tableColumn>
    <tableColumn id="7" xr3:uid="{00000000-0010-0000-0000-000007000000}" name="Total Assigned Time Worked (MINs)" dataDxfId="135" dataCellStyle="Hours">
      <calculatedColumnFormula>IFERROR(C8+D8+F8+H8,0)</calculatedColumnFormula>
    </tableColumn>
    <tableColumn id="9" xr3:uid="{00000000-0010-0000-0000-000009000000}" name="Total Assigned Time Worked (HRs)" dataDxfId="13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42567891011" displayName="TimeSheet42567891011" ref="B7:K38" totalsRowShown="0" headerRowDxfId="41" dataDxfId="40">
  <autoFilter ref="B7:K38" xr:uid="{00000000-0009-0000-0100-00000A000000}"/>
  <tableColumns count="10">
    <tableColumn id="1" xr3:uid="{00000000-0010-0000-0900-000001000000}" name="Date(s)" dataDxfId="39" dataCellStyle="Date"/>
    <tableColumn id="2" xr3:uid="{00000000-0010-0000-0900-000002000000}" name="Time Before School (mins)" dataDxfId="38" dataCellStyle="Time"/>
    <tableColumn id="3" xr3:uid="{00000000-0010-0000-0900-000003000000}" name="Prep Time that was Assigned (not as instructional) (mins)" dataDxfId="37" dataCellStyle="Time"/>
    <tableColumn id="10" xr3:uid="{00000000-0010-0000-0900-00000A000000}" name="Additional Instructional Time Assigned (mins)" dataDxfId="36" dataCellStyle="Time"/>
    <tableColumn id="4" xr3:uid="{00000000-0010-0000-0900-000004000000}" name="Other Assigned Duties (mins)" dataDxfId="35" dataCellStyle="Time"/>
    <tableColumn id="5" xr3:uid="{00000000-0010-0000-0900-000005000000}" name="Note For Other Assigned Duties" dataDxfId="34" dataCellStyle="Normal 2"/>
    <tableColumn id="6" xr3:uid="{00000000-0010-0000-0900-000006000000}" name="Time After School     (mins)" dataDxfId="33" dataCellStyle="Hours"/>
    <tableColumn id="9" xr3:uid="{00000000-0010-0000-0900-000009000000}" name="Total Additional Instructional Time (Mins)" dataDxfId="32" dataCellStyle="Time">
      <calculatedColumnFormula>E8</calculatedColumnFormula>
    </tableColumn>
    <tableColumn id="8" xr3:uid="{00000000-0010-0000-0900-000008000000}" name="Total Assigned Time Worked (MINs)" dataDxfId="31" dataCellStyle="Hours">
      <calculatedColumnFormula>IFERROR(C8+D8+F8+H8,0)</calculatedColumnFormula>
    </tableColumn>
    <tableColumn id="7" xr3:uid="{00000000-0010-0000-0900-000007000000}" name="Total Assigned Time Worked (HRs)" dataDxfId="3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4256789101112" displayName="TimeSheet4256789101112" ref="B7:K38" totalsRowShown="0" headerRowDxfId="29" dataDxfId="28">
  <autoFilter ref="B7:K38" xr:uid="{00000000-0009-0000-0100-00000B000000}"/>
  <tableColumns count="10">
    <tableColumn id="1" xr3:uid="{00000000-0010-0000-0A00-000001000000}" name="Date(s)" dataDxfId="27" dataCellStyle="Date"/>
    <tableColumn id="2" xr3:uid="{00000000-0010-0000-0A00-000002000000}" name="Time Before School (mins)" dataDxfId="26" dataCellStyle="Time"/>
    <tableColumn id="3" xr3:uid="{00000000-0010-0000-0A00-000003000000}" name="Prep Time that was Assigned (not as instructional) (mins)" dataDxfId="25" dataCellStyle="Time"/>
    <tableColumn id="10" xr3:uid="{00000000-0010-0000-0A00-00000A000000}" name="Additional Instructional Time Assigned (mins)" dataDxfId="24" dataCellStyle="Time"/>
    <tableColumn id="4" xr3:uid="{00000000-0010-0000-0A00-000004000000}" name="Other Assigned Duties (mins)" dataDxfId="23" dataCellStyle="Time"/>
    <tableColumn id="5" xr3:uid="{00000000-0010-0000-0A00-000005000000}" name="Note For Other Assigned Duties" dataDxfId="22" dataCellStyle="Normal 2"/>
    <tableColumn id="6" xr3:uid="{00000000-0010-0000-0A00-000006000000}" name="Time After School     (mins)" dataDxfId="21" dataCellStyle="Hours"/>
    <tableColumn id="9" xr3:uid="{00000000-0010-0000-0A00-000009000000}" name="Total Additional Instructional Time (Mins)" dataDxfId="20" dataCellStyle="Time">
      <calculatedColumnFormula>E8</calculatedColumnFormula>
    </tableColumn>
    <tableColumn id="8" xr3:uid="{00000000-0010-0000-0A00-000008000000}" name="Total Assigned Time Worked (MINs)" dataDxfId="19" dataCellStyle="Hours">
      <calculatedColumnFormula>IFERROR(C8+D8+F8+H8,0)</calculatedColumnFormula>
    </tableColumn>
    <tableColumn id="7" xr3:uid="{00000000-0010-0000-0A00-000007000000}" name="Total Assigned Time Worked (HRs)" dataDxfId="18">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425678910111213" displayName="TimeSheet425678910111213" ref="B7:K38" totalsRowShown="0" headerRowDxfId="17" dataDxfId="16">
  <autoFilter ref="B7:K38" xr:uid="{00000000-0009-0000-0100-00000C000000}"/>
  <tableColumns count="10">
    <tableColumn id="1" xr3:uid="{00000000-0010-0000-0B00-000001000000}" name="Date(s)" dataDxfId="15" dataCellStyle="Date"/>
    <tableColumn id="2" xr3:uid="{00000000-0010-0000-0B00-000002000000}" name="Time Before School (mins)" dataDxfId="14" dataCellStyle="Time"/>
    <tableColumn id="3" xr3:uid="{00000000-0010-0000-0B00-000003000000}" name="Prep Time that was Assigned (not as instructional) (mins)" dataDxfId="13" dataCellStyle="Time"/>
    <tableColumn id="10" xr3:uid="{00000000-0010-0000-0B00-00000A000000}" name="Additional Instructional Time Assigned (mins)" dataDxfId="12" dataCellStyle="Time"/>
    <tableColumn id="4" xr3:uid="{00000000-0010-0000-0B00-000004000000}" name="Other Assigned Duties (mins)" dataDxfId="11" dataCellStyle="Time"/>
    <tableColumn id="5" xr3:uid="{00000000-0010-0000-0B00-000005000000}" name="Note For Other Assigned Duties" dataDxfId="10" dataCellStyle="Normal 2"/>
    <tableColumn id="6" xr3:uid="{00000000-0010-0000-0B00-000006000000}" name="Time After School     (mins)" dataDxfId="9" dataCellStyle="Hours"/>
    <tableColumn id="9" xr3:uid="{00000000-0010-0000-0B00-000009000000}" name="Total Additional Instructional Time (Mins)" dataDxfId="8" dataCellStyle="Time">
      <calculatedColumnFormula>E8</calculatedColumnFormula>
    </tableColumn>
    <tableColumn id="8" xr3:uid="{00000000-0010-0000-0B00-000008000000}" name="Total Assigned Time Worked (MINs)" dataDxfId="7" dataCellStyle="Hours">
      <calculatedColumnFormula>IFERROR(C8+D8+F8+H8,0)</calculatedColumnFormula>
    </tableColumn>
    <tableColumn id="7" xr3:uid="{00000000-0010-0000-0B00-000007000000}" name="Total Assigned Time Worked (HRs)" dataDxfId="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heet4" displayName="TimeSheet4" ref="B7:K37" totalsRowShown="0" headerRowDxfId="133" dataDxfId="132">
  <autoFilter ref="B7:K37" xr:uid="{00000000-0009-0000-0100-000002000000}"/>
  <tableColumns count="10">
    <tableColumn id="1" xr3:uid="{00000000-0010-0000-0100-000001000000}" name="Date(s)" dataDxfId="131" dataCellStyle="Date"/>
    <tableColumn id="2" xr3:uid="{00000000-0010-0000-0100-000002000000}" name="Time Before School (mins)" dataDxfId="130" dataCellStyle="Time"/>
    <tableColumn id="3" xr3:uid="{00000000-0010-0000-0100-000003000000}" name="Prep Time that was Assigned (not as instructional) (mins)" dataDxfId="129" dataCellStyle="Time"/>
    <tableColumn id="10" xr3:uid="{00000000-0010-0000-0100-00000A000000}" name="Additional Instructional Time Assigned (mins)" dataDxfId="128" dataCellStyle="Time"/>
    <tableColumn id="4" xr3:uid="{00000000-0010-0000-0100-000004000000}" name="Other Assigned Duties (mins)" dataDxfId="127" dataCellStyle="Time"/>
    <tableColumn id="5" xr3:uid="{00000000-0010-0000-0100-000005000000}" name="Note For Other Assigned Duties" dataDxfId="126" dataCellStyle="Normal 2"/>
    <tableColumn id="6" xr3:uid="{00000000-0010-0000-0100-000006000000}" name="Time After School     (mins)" dataDxfId="125" dataCellStyle="Hours"/>
    <tableColumn id="9" xr3:uid="{00000000-0010-0000-0100-000009000000}" name="Total Additional Instructional Time (Mins)" dataDxfId="124" dataCellStyle="Time">
      <calculatedColumnFormula>E8</calculatedColumnFormula>
    </tableColumn>
    <tableColumn id="8" xr3:uid="{00000000-0010-0000-0100-000008000000}" name="Total Assigned Time Worked (MINs)" dataDxfId="123" dataCellStyle="Hours">
      <calculatedColumnFormula>IFERROR(C8+D8+F8+H8,0)</calculatedColumnFormula>
    </tableColumn>
    <tableColumn id="7" xr3:uid="{00000000-0010-0000-0100-000007000000}" name="Total Assigned Time Worked (HRs)" dataDxfId="12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imeSheet42" displayName="TimeSheet42" ref="B7:K38" totalsRowShown="0" headerRowDxfId="121" dataDxfId="120">
  <autoFilter ref="B7:K38" xr:uid="{00000000-0009-0000-0100-000003000000}"/>
  <tableColumns count="10">
    <tableColumn id="1" xr3:uid="{00000000-0010-0000-0200-000001000000}" name="Date(s)" dataDxfId="119" dataCellStyle="Date"/>
    <tableColumn id="2" xr3:uid="{00000000-0010-0000-0200-000002000000}" name="Time Before School (mins)" dataDxfId="118" dataCellStyle="Time"/>
    <tableColumn id="3" xr3:uid="{00000000-0010-0000-0200-000003000000}" name="Prep Time that was Assigned (not as instructional) (mins)" dataDxfId="117" dataCellStyle="Time"/>
    <tableColumn id="10" xr3:uid="{00000000-0010-0000-0200-00000A000000}" name="Additional Instructional Time Assigned (mins)"/>
    <tableColumn id="4" xr3:uid="{00000000-0010-0000-0200-000004000000}" name="Other Assigned Duties (mins)" dataDxfId="116" dataCellStyle="Time"/>
    <tableColumn id="5" xr3:uid="{00000000-0010-0000-0200-000005000000}" name="Note For Other Assigned Duties" dataDxfId="115" dataCellStyle="Normal 2"/>
    <tableColumn id="6" xr3:uid="{00000000-0010-0000-0200-000006000000}" name="Time After School     (mins)" dataDxfId="114" dataCellStyle="Hours"/>
    <tableColumn id="9" xr3:uid="{00000000-0010-0000-0200-000009000000}" name="Total Additional Instructional Time (Mins)" dataDxfId="113" dataCellStyle="Time">
      <calculatedColumnFormula>E8</calculatedColumnFormula>
    </tableColumn>
    <tableColumn id="8" xr3:uid="{00000000-0010-0000-0200-000008000000}" name="Total Assigned Time Worked (MINs)" dataDxfId="112" dataCellStyle="Hours">
      <calculatedColumnFormula>IFERROR(C8+D8+F8+H8,0)</calculatedColumnFormula>
    </tableColumn>
    <tableColumn id="7" xr3:uid="{00000000-0010-0000-0200-000007000000}" name="Total Assigned Time Worked (HRs)" dataDxfId="111">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425" displayName="TimeSheet425" ref="B7:K37" totalsRowShown="0" headerRowDxfId="110" dataDxfId="109">
  <autoFilter ref="B7:K37" xr:uid="{00000000-0009-0000-0100-000004000000}"/>
  <tableColumns count="10">
    <tableColumn id="1" xr3:uid="{00000000-0010-0000-0300-000001000000}" name="Date(s)" dataDxfId="108" dataCellStyle="Date"/>
    <tableColumn id="2" xr3:uid="{00000000-0010-0000-0300-000002000000}" name="Time Before School (mins)" dataDxfId="107" dataCellStyle="Time"/>
    <tableColumn id="3" xr3:uid="{00000000-0010-0000-0300-000003000000}" name="Prep Time that was Assigned (not as instructional) (mins)" dataDxfId="106" dataCellStyle="Time"/>
    <tableColumn id="10" xr3:uid="{00000000-0010-0000-0300-00000A000000}" name="Additional Instructional Time Assigned (mins)" dataDxfId="105" dataCellStyle="Time"/>
    <tableColumn id="4" xr3:uid="{00000000-0010-0000-0300-000004000000}" name="Other Assigned Duties (mins)" dataDxfId="104" dataCellStyle="Time"/>
    <tableColumn id="5" xr3:uid="{00000000-0010-0000-0300-000005000000}" name="Note For Other Assigned Duties" dataDxfId="103" dataCellStyle="Normal 2"/>
    <tableColumn id="6" xr3:uid="{00000000-0010-0000-0300-000006000000}" name="Time After School     (mins)" dataDxfId="102" dataCellStyle="Hours"/>
    <tableColumn id="9" xr3:uid="{00000000-0010-0000-0300-000009000000}" name="Total Additional Instructional Time (Mins)" dataDxfId="101" dataCellStyle="Time">
      <calculatedColumnFormula>E8</calculatedColumnFormula>
    </tableColumn>
    <tableColumn id="8" xr3:uid="{00000000-0010-0000-0300-000008000000}" name="Total Assigned Time Worked (MINs)" dataDxfId="100" dataCellStyle="Hours">
      <calculatedColumnFormula>IFERROR(C8+D8+F8+H8,0)</calculatedColumnFormula>
    </tableColumn>
    <tableColumn id="7" xr3:uid="{00000000-0010-0000-0300-000007000000}" name="Total Assigned Time Worked (HRs)" dataDxfId="9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4256" displayName="TimeSheet4256" ref="B7:K37" totalsRowShown="0" headerRowDxfId="98" dataDxfId="97">
  <autoFilter ref="B7:K37" xr:uid="{00000000-0009-0000-0100-000005000000}"/>
  <tableColumns count="10">
    <tableColumn id="1" xr3:uid="{00000000-0010-0000-0400-000001000000}" name="Date(s)" dataDxfId="96" dataCellStyle="Date"/>
    <tableColumn id="2" xr3:uid="{00000000-0010-0000-0400-000002000000}" name="Time Before School (mins)" dataDxfId="95" dataCellStyle="Time"/>
    <tableColumn id="3" xr3:uid="{00000000-0010-0000-0400-000003000000}" name="Prep Time that was Assigned (not as instructional) (mins)" dataDxfId="94" dataCellStyle="Time"/>
    <tableColumn id="10" xr3:uid="{00000000-0010-0000-0400-00000A000000}" name="Additional Instructional Time Assigned (mins)" dataDxfId="93" dataCellStyle="Time"/>
    <tableColumn id="4" xr3:uid="{00000000-0010-0000-0400-000004000000}" name="Other Assigned Duties (mins)" dataDxfId="92" dataCellStyle="Time"/>
    <tableColumn id="5" xr3:uid="{00000000-0010-0000-0400-000005000000}" name="Note For Other Assigned Duties" dataDxfId="91" dataCellStyle="Normal 2"/>
    <tableColumn id="6" xr3:uid="{00000000-0010-0000-0400-000006000000}" name="Time After School     (mins)" dataDxfId="90" dataCellStyle="Hours"/>
    <tableColumn id="9" xr3:uid="{00000000-0010-0000-0400-000009000000}" name="Total Additional Instructional Time (Mins)" dataDxfId="89" dataCellStyle="Time">
      <calculatedColumnFormula>E8</calculatedColumnFormula>
    </tableColumn>
    <tableColumn id="8" xr3:uid="{00000000-0010-0000-0400-000008000000}" name="Total Assigned Time Worked (MINs)" dataDxfId="88" dataCellStyle="Hours">
      <calculatedColumnFormula>IFERROR(C8+D8+F8+H8,0)</calculatedColumnFormula>
    </tableColumn>
    <tableColumn id="7" xr3:uid="{00000000-0010-0000-0400-000007000000}" name="Total Assigned Time Worked (HRs)" dataDxfId="8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42567" displayName="TimeSheet42567" ref="B7:K38" totalsRowShown="0" headerRowDxfId="86" dataDxfId="85">
  <autoFilter ref="B7:K38" xr:uid="{00000000-0009-0000-0100-000006000000}"/>
  <tableColumns count="10">
    <tableColumn id="1" xr3:uid="{00000000-0010-0000-0500-000001000000}" name="Date(s)" dataDxfId="84" dataCellStyle="Date"/>
    <tableColumn id="2" xr3:uid="{00000000-0010-0000-0500-000002000000}" name="Time Before School (mins)" dataDxfId="83" dataCellStyle="Time"/>
    <tableColumn id="3" xr3:uid="{00000000-0010-0000-0500-000003000000}" name="Prep Time that was Assigned (not as instructional) (mins)" dataDxfId="82" dataCellStyle="Time"/>
    <tableColumn id="10" xr3:uid="{00000000-0010-0000-0500-00000A000000}" name="Additional Instructional Time Assigned (mins)"/>
    <tableColumn id="4" xr3:uid="{00000000-0010-0000-0500-000004000000}" name="Other Assigned Duties (mins)" dataDxfId="81" dataCellStyle="Time"/>
    <tableColumn id="5" xr3:uid="{00000000-0010-0000-0500-000005000000}" name="Note For Other Assigned Duties" dataDxfId="80" dataCellStyle="Normal 2"/>
    <tableColumn id="6" xr3:uid="{00000000-0010-0000-0500-000006000000}" name="Time After School     (mins)" dataDxfId="79" dataCellStyle="Hours"/>
    <tableColumn id="9" xr3:uid="{00000000-0010-0000-0500-000009000000}" name="Total Additional Instructional Time (Mins)" dataDxfId="78" dataCellStyle="Time">
      <calculatedColumnFormula>E8</calculatedColumnFormula>
    </tableColumn>
    <tableColumn id="8" xr3:uid="{00000000-0010-0000-0500-000008000000}" name="Total Assigned Time Worked (MINs)" dataDxfId="77" dataCellStyle="Hours">
      <calculatedColumnFormula>IFERROR(C8+D8+F8+H8,0)</calculatedColumnFormula>
    </tableColumn>
    <tableColumn id="7" xr3:uid="{00000000-0010-0000-0500-000007000000}" name="Total Assigned Time Worked (HRs)" dataDxfId="7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425678" displayName="TimeSheet425678" ref="B7:K36" totalsRowShown="0" headerRowDxfId="75" dataDxfId="74">
  <autoFilter ref="B7:K36" xr:uid="{00000000-0009-0000-0100-000007000000}"/>
  <tableColumns count="10">
    <tableColumn id="1" xr3:uid="{00000000-0010-0000-0600-000001000000}" name="Date(s)" dataDxfId="73" dataCellStyle="Date"/>
    <tableColumn id="2" xr3:uid="{00000000-0010-0000-0600-000002000000}" name="Time Before School (mins)" dataDxfId="72" dataCellStyle="Time"/>
    <tableColumn id="3" xr3:uid="{00000000-0010-0000-0600-000003000000}" name="Prep Time that was Assigned (not as instructional) (mins)" dataDxfId="71" dataCellStyle="Time"/>
    <tableColumn id="10" xr3:uid="{00000000-0010-0000-0600-00000A000000}" name="Additional Instructional Time Assigned (mins)"/>
    <tableColumn id="4" xr3:uid="{00000000-0010-0000-0600-000004000000}" name="Other Assigned Duties (mins)" dataDxfId="70" dataCellStyle="Time"/>
    <tableColumn id="5" xr3:uid="{00000000-0010-0000-0600-000005000000}" name="Note For Other Assigned Duties" dataDxfId="69" dataCellStyle="Normal 2"/>
    <tableColumn id="6" xr3:uid="{00000000-0010-0000-0600-000006000000}" name="Time After School     (mins)" dataDxfId="68" dataCellStyle="Hours"/>
    <tableColumn id="9" xr3:uid="{00000000-0010-0000-0600-000009000000}" name="Total Additional Instructional Time (Mins)" dataDxfId="67" dataCellStyle="Time">
      <calculatedColumnFormula>E8</calculatedColumnFormula>
    </tableColumn>
    <tableColumn id="8" xr3:uid="{00000000-0010-0000-0600-000008000000}" name="Total Assigned Time Worked (MINs)" dataDxfId="66" dataCellStyle="Hours">
      <calculatedColumnFormula>IFERROR(C8+D8+F8+H8,0)</calculatedColumnFormula>
    </tableColumn>
    <tableColumn id="7" xr3:uid="{00000000-0010-0000-0600-000007000000}" name="Total Assigned Time Worked (HRs)" dataDxfId="65">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4256789" displayName="TimeSheet4256789" ref="B7:K38" totalsRowShown="0" headerRowDxfId="64" dataDxfId="63">
  <autoFilter ref="B7:K38" xr:uid="{00000000-0009-0000-0100-000008000000}"/>
  <tableColumns count="10">
    <tableColumn id="1" xr3:uid="{00000000-0010-0000-0700-000001000000}" name="Date(s)" dataDxfId="62" dataCellStyle="Date"/>
    <tableColumn id="2" xr3:uid="{00000000-0010-0000-0700-000002000000}" name="Time Before School (mins)" dataDxfId="61" dataCellStyle="Time"/>
    <tableColumn id="3" xr3:uid="{00000000-0010-0000-0700-000003000000}" name="Prep Time that was Assigned (not as instructional) (mins)" dataDxfId="60" dataCellStyle="Time"/>
    <tableColumn id="10" xr3:uid="{00000000-0010-0000-0700-00000A000000}" name="Additional Instructional Time Assigned (mins)" dataDxfId="59" dataCellStyle="Time"/>
    <tableColumn id="4" xr3:uid="{00000000-0010-0000-0700-000004000000}" name="Other Assigned Duties (mins)" dataDxfId="58" dataCellStyle="Time"/>
    <tableColumn id="5" xr3:uid="{00000000-0010-0000-0700-000005000000}" name="Note For Other Assigned Duties" dataDxfId="57" dataCellStyle="Normal 2"/>
    <tableColumn id="6" xr3:uid="{00000000-0010-0000-0700-000006000000}" name="Time After School     (mins)" dataDxfId="56" dataCellStyle="Hours"/>
    <tableColumn id="9" xr3:uid="{00000000-0010-0000-0700-000009000000}" name="Total Additional Instructional Time (Mins)" dataDxfId="55" dataCellStyle="Time">
      <calculatedColumnFormula>E8</calculatedColumnFormula>
    </tableColumn>
    <tableColumn id="8" xr3:uid="{00000000-0010-0000-0700-000008000000}" name="Total Assigned Time Worked (MINs)" dataDxfId="54" dataCellStyle="Hours">
      <calculatedColumnFormula>IFERROR(C8+D8+F8+H8,0)</calculatedColumnFormula>
    </tableColumn>
    <tableColumn id="7" xr3:uid="{00000000-0010-0000-0700-000007000000}" name="Total Assigned Time Worked (HRs)" dataDxfId="53">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425678910" displayName="TimeSheet425678910" ref="B7:K38" totalsRowShown="0" headerRowDxfId="52" dataDxfId="51">
  <autoFilter ref="B7:K38" xr:uid="{00000000-0009-0000-0100-000009000000}"/>
  <tableColumns count="10">
    <tableColumn id="1" xr3:uid="{00000000-0010-0000-0800-000001000000}" name="Date(s)" dataDxfId="50" dataCellStyle="Date"/>
    <tableColumn id="2" xr3:uid="{00000000-0010-0000-0800-000002000000}" name="Time Before School (mins)" dataDxfId="49" dataCellStyle="Time"/>
    <tableColumn id="3" xr3:uid="{00000000-0010-0000-0800-000003000000}" name="Prep Time that was Assigned (not as instructional) (mins)" dataDxfId="48" dataCellStyle="Time"/>
    <tableColumn id="10" xr3:uid="{00000000-0010-0000-0800-00000A000000}" name="Additional Instructional Time Assigned (mins)"/>
    <tableColumn id="4" xr3:uid="{00000000-0010-0000-0800-000004000000}" name="Other Assigned Duties (mins)" dataDxfId="47" dataCellStyle="Time"/>
    <tableColumn id="5" xr3:uid="{00000000-0010-0000-0800-000005000000}" name="Note For Other Assigned Duties" dataDxfId="46" dataCellStyle="Normal 2"/>
    <tableColumn id="6" xr3:uid="{00000000-0010-0000-0800-000006000000}" name="Time After School     (mins)" dataDxfId="45" dataCellStyle="Hours"/>
    <tableColumn id="9" xr3:uid="{00000000-0010-0000-0800-000009000000}" name="Total Additional Instructional Time (Mins)" dataDxfId="44" dataCellStyle="Time">
      <calculatedColumnFormula>E8</calculatedColumnFormula>
    </tableColumn>
    <tableColumn id="8" xr3:uid="{00000000-0010-0000-0800-000008000000}" name="Total Assigned Time Worked (MINs)" dataDxfId="43" dataCellStyle="Hours">
      <calculatedColumnFormula>IFERROR(C8+D8+F8+H8,0)</calculatedColumnFormula>
    </tableColumn>
    <tableColumn id="7" xr3:uid="{00000000-0010-0000-0800-000007000000}" name="Total Assigned Time Worked (HRs)" dataDxfId="4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table" Target="../tables/table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J16"/>
  <sheetViews>
    <sheetView workbookViewId="0">
      <selection sqref="A1:G2"/>
    </sheetView>
  </sheetViews>
  <sheetFormatPr defaultColWidth="8.90625" defaultRowHeight="13.2" thickBottom="1" x14ac:dyDescent="0.25"/>
  <cols>
    <col min="2" max="2" width="10" customWidth="1"/>
    <col min="8" max="9" width="10.453125" customWidth="1"/>
  </cols>
  <sheetData>
    <row r="1" spans="1:10" ht="27.75" customHeight="1" thickBot="1" x14ac:dyDescent="0.25">
      <c r="A1" s="394" t="s">
        <v>145</v>
      </c>
      <c r="B1" s="395"/>
      <c r="C1" s="395"/>
      <c r="D1" s="395"/>
      <c r="E1" s="395"/>
      <c r="F1" s="395"/>
      <c r="G1" s="396"/>
      <c r="H1" s="390" t="s">
        <v>169</v>
      </c>
      <c r="I1" s="391"/>
    </row>
    <row r="2" spans="1:10" ht="13.5" customHeight="1" thickBot="1" x14ac:dyDescent="0.25">
      <c r="A2" s="397"/>
      <c r="B2" s="398"/>
      <c r="C2" s="398"/>
      <c r="D2" s="398"/>
      <c r="E2" s="398"/>
      <c r="F2" s="398"/>
      <c r="G2" s="399"/>
      <c r="H2" s="392"/>
      <c r="I2" s="393"/>
    </row>
    <row r="3" spans="1:10" ht="15.75" customHeight="1" thickBot="1" x14ac:dyDescent="0.3">
      <c r="A3" s="381" t="s">
        <v>143</v>
      </c>
      <c r="B3" s="381"/>
      <c r="C3" s="382" t="s">
        <v>186</v>
      </c>
      <c r="D3" s="382"/>
      <c r="E3" s="382"/>
      <c r="F3" s="387" t="s">
        <v>148</v>
      </c>
      <c r="G3" s="387"/>
      <c r="H3" s="388">
        <v>1200</v>
      </c>
      <c r="I3" s="388"/>
      <c r="J3" s="10"/>
    </row>
    <row r="4" spans="1:10" ht="25.5" customHeight="1" thickBot="1" x14ac:dyDescent="0.25">
      <c r="A4" s="383" t="s">
        <v>144</v>
      </c>
      <c r="B4" s="383"/>
      <c r="C4" s="382" t="s">
        <v>187</v>
      </c>
      <c r="D4" s="382"/>
      <c r="E4" s="382"/>
      <c r="F4" s="387"/>
      <c r="G4" s="387"/>
      <c r="H4" s="388"/>
      <c r="I4" s="388"/>
      <c r="J4" s="10"/>
    </row>
    <row r="5" spans="1:10" ht="43.2" customHeight="1" thickBot="1" x14ac:dyDescent="0.25">
      <c r="A5" s="383" t="s">
        <v>147</v>
      </c>
      <c r="B5" s="383"/>
      <c r="C5" s="389">
        <v>1</v>
      </c>
      <c r="D5" s="389"/>
      <c r="E5" s="389"/>
      <c r="F5" s="386" t="s">
        <v>176</v>
      </c>
      <c r="G5" s="386"/>
      <c r="H5" s="400" t="s">
        <v>151</v>
      </c>
      <c r="I5" s="400"/>
      <c r="J5" s="10"/>
    </row>
    <row r="6" spans="1:10" ht="26.7" customHeight="1" thickBot="1" x14ac:dyDescent="0.3">
      <c r="A6" s="379" t="s">
        <v>174</v>
      </c>
      <c r="B6" s="379"/>
      <c r="C6" s="380">
        <f>C5*916</f>
        <v>916</v>
      </c>
      <c r="D6" s="380"/>
      <c r="E6" s="380"/>
      <c r="F6" s="380">
        <f>C7-C6</f>
        <v>284</v>
      </c>
      <c r="G6" s="384"/>
      <c r="H6" s="385" t="s">
        <v>149</v>
      </c>
      <c r="I6" s="386" t="s">
        <v>150</v>
      </c>
      <c r="J6" s="10"/>
    </row>
    <row r="7" spans="1:10" ht="25.5" customHeight="1" thickBot="1" x14ac:dyDescent="0.3">
      <c r="A7" s="379" t="s">
        <v>175</v>
      </c>
      <c r="B7" s="379"/>
      <c r="C7" s="380">
        <f>C5*H3</f>
        <v>1200</v>
      </c>
      <c r="D7" s="380"/>
      <c r="E7" s="380"/>
      <c r="F7" s="384"/>
      <c r="G7" s="384"/>
      <c r="H7" s="385"/>
      <c r="I7" s="386"/>
      <c r="J7" s="10"/>
    </row>
    <row r="8" spans="1:10" thickBot="1" x14ac:dyDescent="0.25">
      <c r="A8" s="12"/>
      <c r="B8" s="12"/>
      <c r="C8" s="12"/>
      <c r="D8" s="12"/>
      <c r="E8" s="12"/>
      <c r="F8" s="12"/>
      <c r="G8" s="12"/>
      <c r="H8" s="12"/>
      <c r="I8" s="12"/>
    </row>
    <row r="9" spans="1:10" ht="15" customHeight="1" thickBot="1" x14ac:dyDescent="0.25"/>
    <row r="11" spans="1:10" thickBot="1" x14ac:dyDescent="0.25">
      <c r="C11" s="277" t="s">
        <v>170</v>
      </c>
    </row>
    <row r="12" spans="1:10" thickBot="1" x14ac:dyDescent="0.25">
      <c r="A12" s="277"/>
      <c r="H12" s="277"/>
    </row>
    <row r="13" spans="1:10" thickBot="1" x14ac:dyDescent="0.25">
      <c r="A13" s="277"/>
      <c r="H13" s="277"/>
    </row>
    <row r="14" spans="1:10" thickBot="1" x14ac:dyDescent="0.25">
      <c r="A14" s="277"/>
      <c r="H14" s="277"/>
    </row>
    <row r="15" spans="1:10" thickBot="1" x14ac:dyDescent="0.25">
      <c r="A15" s="278"/>
      <c r="H15" s="277"/>
    </row>
    <row r="16" spans="1:10" thickBot="1" x14ac:dyDescent="0.25">
      <c r="A16" s="279"/>
      <c r="H16" s="279"/>
    </row>
  </sheetData>
  <sheetProtection algorithmName="SHA-512" hashValue="zkNzGK3qQEM9pfQEUB7j/4ZS8pRtA5v4F37YzEKKH+ceHF6De1dkJtXTU+WPf93IdXSuW7yvesrOb/ckKnqzrQ==" saltValue="+RXlo0E30+N5UjVUZu8ytA==" spinCount="100000" sheet="1" objects="1" scenarios="1"/>
  <mergeCells count="19">
    <mergeCell ref="H1:I2"/>
    <mergeCell ref="A1:G2"/>
    <mergeCell ref="F5:G5"/>
    <mergeCell ref="H5:I5"/>
    <mergeCell ref="F6:G7"/>
    <mergeCell ref="H6:H7"/>
    <mergeCell ref="I6:I7"/>
    <mergeCell ref="F3:G4"/>
    <mergeCell ref="H3:I4"/>
    <mergeCell ref="A6:B6"/>
    <mergeCell ref="C6:E6"/>
    <mergeCell ref="A7:B7"/>
    <mergeCell ref="C7:E7"/>
    <mergeCell ref="A3:B3"/>
    <mergeCell ref="C3:E3"/>
    <mergeCell ref="A4:B4"/>
    <mergeCell ref="C4:E4"/>
    <mergeCell ref="A5:B5"/>
    <mergeCell ref="C5:E5"/>
  </mergeCells>
  <phoneticPr fontId="98" type="noConversion"/>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C4" sqref="C4"/>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ZgaaScNKIoy/10PxwA+CobAYCdtEAjQADpUyAPrShUH2MhvVvvqRAtvAU3FMLRdihyVqrX+a9Q44OfteRqmVtQ==" saltValue="CfUFSf/IaLKp1R4Qnr3nTw==" spinCount="100000" sheet="1" objects="1" scenarios="1"/>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9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9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900-000002000000}">
      <formula1>0</formula1>
      <formula2>120</formula2>
    </dataValidation>
    <dataValidation allowBlank="1" showInputMessage="1" showErrorMessage="1" prompt="adsfa" sqref="I1" xr:uid="{00000000-0002-0000-0900-000003000000}"/>
  </dataValidations>
  <printOptions horizontalCentered="1"/>
  <pageMargins left="0.25" right="0.25" top="0.75" bottom="0.75" header="0.3" footer="0.3"/>
  <pageSetup scale="5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95</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4IJkDSJ9Bz7+rnttZa8iNDuoHQbny8yx6SFbY4Fl7ria5eLVip7AdZeP6baiJecR5l+UmaA4rftqSR1PkWqO+g==" saltValue="fzMT0E0zkjQ/mIdPj5xXnA==" spinCount="100000" sheet="1" objects="1" scenarios="1"/>
  <mergeCells count="2">
    <mergeCell ref="G1:H1"/>
    <mergeCell ref="G2:H2"/>
  </mergeCells>
  <phoneticPr fontId="98" type="noConversion"/>
  <dataValidations count="4">
    <dataValidation allowBlank="1" showInputMessage="1" showErrorMessage="1" prompt="adsfa" sqref="I1" xr:uid="{00000000-0002-0000-0A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A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A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A00-000003000000}"/>
  </dataValidations>
  <printOptions horizontalCentered="1"/>
  <pageMargins left="0.25" right="0.25" top="0.75" bottom="0.75" header="0.3" footer="0.3"/>
  <pageSetup scale="5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96</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x+g16e1f+tnW4rt9F8mi5SR7av3JX+n4oz6O7PFS8QofuZozxVTcM2Myj1NHeSJ/ZO7i9CqetWN0sxK7iVgBrg==" saltValue="fYw4RgKCwaBuSkwqGfWusg==" spinCount="100000" sheet="1" objects="1" scenarios="1"/>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B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B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B00-000002000000}">
      <formula1>0</formula1>
      <formula2>120</formula2>
    </dataValidation>
    <dataValidation allowBlank="1" showInputMessage="1" showErrorMessage="1" prompt="adsfa" sqref="I1" xr:uid="{00000000-0002-0000-0B00-000003000000}"/>
  </dataValidations>
  <printOptions horizontalCentered="1"/>
  <pageMargins left="0.25" right="0.25" top="0.75" bottom="0.75" header="0.3" footer="0.3"/>
  <pageSetup scale="5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autoPageBreaks="0" fitToPage="1"/>
  </sheetPr>
  <dimension ref="B1:K40"/>
  <sheetViews>
    <sheetView showGridLines="0" zoomScale="80" zoomScaleNormal="80" zoomScalePageLayoutView="80" workbookViewId="0">
      <pane xSplit="8" ySplit="3" topLeftCell="I37"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83</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7.5"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6.5" customHeight="1" thickBot="1" x14ac:dyDescent="0.25">
      <c r="B40" s="29" t="s">
        <v>60</v>
      </c>
      <c r="C40" s="58">
        <f>F39</f>
        <v>0</v>
      </c>
      <c r="D40" s="22" t="s">
        <v>61</v>
      </c>
      <c r="E40" s="68">
        <f>G39+H39</f>
        <v>0</v>
      </c>
      <c r="F40" s="69"/>
      <c r="G40" s="69"/>
      <c r="H40" s="69"/>
    </row>
  </sheetData>
  <sheetProtection algorithmName="SHA-512" hashValue="LI4lpKW1ZxTrkU7I6EZPA0I0S4FGpLbFKC29gXMG+NWZE0He0rWr79e2jXmwL88pq3ZzZ7WnrUE2f8RNQDE+UA==" saltValue="qUO3Bg43WRTlAn5wKu4mug==" spinCount="100000" sheet="1" objects="1" scenarios="1"/>
  <mergeCells count="2">
    <mergeCell ref="G1:H1"/>
    <mergeCell ref="G2:H2"/>
  </mergeCells>
  <phoneticPr fontId="98" type="noConversion"/>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C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84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6"/>
      <c r="J5" s="6"/>
      <c r="K5" t="s">
        <v>0</v>
      </c>
    </row>
    <row r="6" spans="2:11" ht="25.5" customHeight="1" thickBot="1" x14ac:dyDescent="0.25">
      <c r="B6" s="81" t="str">
        <f>'Mon-Day 1'!B6</f>
        <v>Block 1</v>
      </c>
      <c r="C6" s="67"/>
      <c r="D6" s="67"/>
      <c r="E6" s="64">
        <f t="shared" si="0"/>
        <v>0</v>
      </c>
      <c r="F6" s="70">
        <f>E6</f>
        <v>0</v>
      </c>
      <c r="G6" s="85"/>
      <c r="H6" s="92"/>
      <c r="I6" s="7"/>
      <c r="J6" s="7"/>
    </row>
    <row r="7" spans="2:11" ht="25.5" customHeight="1" thickBot="1" x14ac:dyDescent="0.25">
      <c r="B7" s="76" t="str">
        <f>'Mon-Day 1'!B7</f>
        <v>Transition/Break</v>
      </c>
      <c r="C7" s="60"/>
      <c r="D7" s="60"/>
      <c r="E7" s="65">
        <f t="shared" si="0"/>
        <v>0</v>
      </c>
      <c r="F7" s="69"/>
      <c r="G7" s="69"/>
      <c r="H7" s="91"/>
      <c r="I7" s="7"/>
      <c r="J7" s="7"/>
    </row>
    <row r="8" spans="2:11" ht="25.5" customHeight="1" thickBot="1" x14ac:dyDescent="0.25">
      <c r="B8" s="81" t="str">
        <f>'Mon-Day 1'!B8</f>
        <v>Block 2</v>
      </c>
      <c r="C8" s="67"/>
      <c r="D8" s="67"/>
      <c r="E8" s="64">
        <f t="shared" si="0"/>
        <v>0</v>
      </c>
      <c r="F8" s="70">
        <f>E8</f>
        <v>0</v>
      </c>
      <c r="G8" s="85"/>
      <c r="H8" s="92"/>
      <c r="I8" s="7"/>
      <c r="J8" s="7"/>
    </row>
    <row r="9" spans="2:11" ht="25.5" customHeight="1" thickBot="1" x14ac:dyDescent="0.25">
      <c r="B9" s="76" t="str">
        <f>'Mon-Day 1'!B9</f>
        <v>Transition/Break</v>
      </c>
      <c r="C9" s="60"/>
      <c r="D9" s="60"/>
      <c r="E9" s="65">
        <f t="shared" si="0"/>
        <v>0</v>
      </c>
      <c r="F9" s="69"/>
      <c r="G9" s="69"/>
      <c r="H9" s="91"/>
      <c r="I9" s="7"/>
      <c r="J9" s="7"/>
    </row>
    <row r="10" spans="2:11" ht="25.5" customHeight="1" thickBot="1" x14ac:dyDescent="0.25">
      <c r="B10" s="81" t="str">
        <f>'Mon-Day 1'!B10</f>
        <v>Block 3</v>
      </c>
      <c r="C10" s="67"/>
      <c r="D10" s="67"/>
      <c r="E10" s="64">
        <f t="shared" si="0"/>
        <v>0</v>
      </c>
      <c r="F10" s="70">
        <f>E10</f>
        <v>0</v>
      </c>
      <c r="G10" s="85"/>
      <c r="H10" s="92"/>
      <c r="I10" s="7"/>
      <c r="J10" s="7"/>
    </row>
    <row r="11" spans="2:11" ht="25.5" customHeight="1" thickBot="1" x14ac:dyDescent="0.25">
      <c r="B11" s="76" t="str">
        <f>'Mon-Day 1'!B11</f>
        <v>Transition/Break</v>
      </c>
      <c r="C11" s="60"/>
      <c r="D11" s="60"/>
      <c r="E11" s="65">
        <f t="shared" si="0"/>
        <v>0</v>
      </c>
      <c r="F11" s="69"/>
      <c r="G11" s="69"/>
      <c r="H11" s="91"/>
      <c r="I11" s="7"/>
      <c r="J11" s="7"/>
    </row>
    <row r="12" spans="2:11" ht="37.5" customHeight="1" thickBot="1" x14ac:dyDescent="0.25">
      <c r="B12" s="76" t="str">
        <f>'Mon-Day 1'!B12</f>
        <v>Recess Supervision</v>
      </c>
      <c r="C12" s="60"/>
      <c r="D12" s="60"/>
      <c r="E12" s="65">
        <f t="shared" si="0"/>
        <v>0</v>
      </c>
      <c r="F12" s="69"/>
      <c r="G12" s="69"/>
      <c r="H12" s="91"/>
      <c r="I12" s="7"/>
      <c r="J12" s="7"/>
    </row>
    <row r="13" spans="2:11" ht="25.5" customHeight="1" thickBot="1" x14ac:dyDescent="0.25">
      <c r="B13" s="76" t="str">
        <f>'Mon-Day 1'!B13</f>
        <v>Transition/Break</v>
      </c>
      <c r="C13" s="60"/>
      <c r="D13" s="60"/>
      <c r="E13" s="65">
        <f t="shared" si="0"/>
        <v>0</v>
      </c>
      <c r="F13" s="69"/>
      <c r="G13" s="69"/>
      <c r="H13" s="91"/>
      <c r="I13" s="7"/>
      <c r="J13" s="7"/>
    </row>
    <row r="14" spans="2:11" ht="25.5" customHeight="1" thickBot="1" x14ac:dyDescent="0.25">
      <c r="B14" s="81" t="str">
        <f>'Mon-Day 1'!B14</f>
        <v>Block 4</v>
      </c>
      <c r="C14" s="67"/>
      <c r="D14" s="67"/>
      <c r="E14" s="64">
        <f>IFERROR((D14-C14)*24*60,0)</f>
        <v>0</v>
      </c>
      <c r="F14" s="70">
        <f>E14</f>
        <v>0</v>
      </c>
      <c r="G14" s="85"/>
      <c r="H14" s="92"/>
      <c r="I14" s="7"/>
      <c r="J14" s="7"/>
    </row>
    <row r="15" spans="2:11" ht="25.5" customHeight="1" thickBot="1" x14ac:dyDescent="0.25">
      <c r="B15" s="76" t="str">
        <f>'Mon-Day 1'!B15</f>
        <v>Transition/Break</v>
      </c>
      <c r="C15" s="60"/>
      <c r="D15" s="60"/>
      <c r="E15" s="65">
        <f>IFERROR((D15-C15)*24*60,0)</f>
        <v>0</v>
      </c>
      <c r="F15" s="69"/>
      <c r="G15" s="69"/>
      <c r="H15" s="91"/>
      <c r="I15" s="7"/>
      <c r="J15" s="7"/>
    </row>
    <row r="16" spans="2:11" ht="25.5" customHeight="1" thickBot="1" x14ac:dyDescent="0.25">
      <c r="B16" s="81" t="str">
        <f>'Mon-Day 1'!B16</f>
        <v>Block 5</v>
      </c>
      <c r="C16" s="67"/>
      <c r="D16" s="67"/>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0.25" customHeight="1" thickBot="1" x14ac:dyDescent="0.25">
      <c r="B40" s="29" t="s">
        <v>60</v>
      </c>
      <c r="C40" s="58">
        <f>F39</f>
        <v>0</v>
      </c>
      <c r="D40" s="22" t="s">
        <v>61</v>
      </c>
      <c r="E40" s="68">
        <f>G39+H39</f>
        <v>0</v>
      </c>
      <c r="F40" s="69"/>
      <c r="G40" s="69"/>
      <c r="H40" s="69"/>
    </row>
  </sheetData>
  <sheetProtection algorithmName="SHA-512" hashValue="keWYVCvjcpMMn+pSGp3tmo+zn/qjaitDkBQ2d8yW33EkWQ13D8gR928Nd2/OyHxnQFv4DSTKRXsXjMr6UIW4Pg==" saltValue="UGOtGPSS5koxJBJdZvRM8g==" spinCount="100000" sheet="1" objects="1" scenarios="1"/>
  <mergeCells count="2">
    <mergeCell ref="G1:H1"/>
    <mergeCell ref="G2:H2"/>
  </mergeCells>
  <phoneticPr fontId="98" type="noConversion"/>
  <dataValidations count="4">
    <dataValidation allowBlank="1" showInputMessage="1" showErrorMessage="1" prompt="adsfa" sqref="I1" xr:uid="{00000000-0002-0000-0D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D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D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pageSetUpPr fitToPage="1"/>
  </sheetPr>
  <dimension ref="B1:O41"/>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C38" sqref="C8:H38"/>
    </sheetView>
  </sheetViews>
  <sheetFormatPr defaultColWidth="9" defaultRowHeight="20.25" customHeight="1" x14ac:dyDescent="0.25"/>
  <cols>
    <col min="1" max="1" width="1.08984375" style="123" customWidth="1"/>
    <col min="2" max="2" width="21.453125" style="123" customWidth="1"/>
    <col min="3" max="3" width="14.08984375" style="123" customWidth="1"/>
    <col min="4" max="4" width="18.90625" style="123" customWidth="1"/>
    <col min="5" max="5" width="17.08984375" style="123" customWidth="1"/>
    <col min="6" max="6" width="16.08984375" style="123" customWidth="1"/>
    <col min="7" max="7" width="12.90625" style="123" customWidth="1"/>
    <col min="8" max="8" width="15.90625" style="123" customWidth="1"/>
    <col min="9" max="9" width="18.08984375" style="123" customWidth="1"/>
    <col min="10" max="10" width="12.08984375" style="123" customWidth="1"/>
    <col min="11" max="11" width="20.90625" style="123" customWidth="1"/>
    <col min="12" max="12" width="11.90625" style="123" customWidth="1"/>
    <col min="13" max="13" width="14.08984375" style="123" customWidth="1"/>
    <col min="14" max="14" width="10.08984375" style="123" customWidth="1"/>
    <col min="15" max="15" width="1.90625" style="123" customWidth="1"/>
    <col min="16" max="16384" width="9" style="123"/>
  </cols>
  <sheetData>
    <row r="1" spans="2:15" ht="35.25" customHeight="1" thickTop="1" thickBot="1" x14ac:dyDescent="0.5">
      <c r="B1" s="576" t="s">
        <v>37</v>
      </c>
      <c r="C1" s="576"/>
      <c r="D1" s="576"/>
      <c r="E1" s="576"/>
      <c r="F1" s="576"/>
      <c r="G1" s="576"/>
      <c r="H1" s="576"/>
      <c r="I1" s="577"/>
      <c r="J1" s="578" t="s">
        <v>20</v>
      </c>
      <c r="K1" s="579"/>
      <c r="L1" s="170" t="s">
        <v>17</v>
      </c>
      <c r="M1" s="106" t="s">
        <v>20</v>
      </c>
      <c r="N1" s="170" t="s">
        <v>17</v>
      </c>
      <c r="O1" s="150"/>
    </row>
    <row r="2" spans="2:15" ht="46.5" customHeight="1" thickBot="1" x14ac:dyDescent="0.35">
      <c r="B2" s="281" t="s">
        <v>36</v>
      </c>
      <c r="C2" s="275" t="str">
        <f>'Detailed Summary'!D1</f>
        <v>Type your name here.</v>
      </c>
      <c r="D2" s="276">
        <f>'Detailed Summary'!G2</f>
        <v>1</v>
      </c>
      <c r="E2" s="280" t="s">
        <v>35</v>
      </c>
      <c r="F2" s="169" t="s">
        <v>54</v>
      </c>
      <c r="G2" s="168">
        <f>'Detailed Summary'!G7</f>
        <v>0</v>
      </c>
      <c r="H2" s="572" t="s">
        <v>90</v>
      </c>
      <c r="I2" s="570"/>
      <c r="J2" s="580" t="s">
        <v>113</v>
      </c>
      <c r="K2" s="581"/>
      <c r="L2" s="167">
        <f>'Detailed Summary'!C6+'Detailed Summary'!D6</f>
        <v>0</v>
      </c>
      <c r="M2" s="166" t="s">
        <v>118</v>
      </c>
      <c r="N2" s="107">
        <f>'Detailed Summary'!C11+'Detailed Summary'!D11</f>
        <v>0</v>
      </c>
      <c r="O2" s="150"/>
    </row>
    <row r="3" spans="2:15" ht="46.5" customHeight="1" thickBot="1" x14ac:dyDescent="0.35">
      <c r="B3" s="282" t="s">
        <v>34</v>
      </c>
      <c r="C3" s="586" t="str">
        <f>'Detailed Summary'!D2</f>
        <v>Type your school here.</v>
      </c>
      <c r="D3" s="586"/>
      <c r="E3" s="587"/>
      <c r="F3" s="165" t="s">
        <v>55</v>
      </c>
      <c r="G3" s="164">
        <f>'Detailed Summary'!G12</f>
        <v>916</v>
      </c>
      <c r="H3" s="573"/>
      <c r="I3" s="571"/>
      <c r="J3" s="582" t="s">
        <v>114</v>
      </c>
      <c r="K3" s="583"/>
      <c r="L3" s="163">
        <f>'Detailed Summary'!C7+'Detailed Summary'!D7</f>
        <v>0</v>
      </c>
      <c r="M3" s="162" t="s">
        <v>119</v>
      </c>
      <c r="N3" s="161">
        <f>'Detailed Summary'!C12+'Detailed Summary'!D12</f>
        <v>0</v>
      </c>
      <c r="O3" s="150"/>
    </row>
    <row r="4" spans="2:15" ht="78" customHeight="1" thickBot="1" x14ac:dyDescent="0.3">
      <c r="B4" s="160" t="s">
        <v>121</v>
      </c>
      <c r="C4" s="159">
        <f>'Detailed Summary'!G3</f>
        <v>1200</v>
      </c>
      <c r="D4" s="160" t="s">
        <v>82</v>
      </c>
      <c r="E4" s="159">
        <f>IFERROR(D2*1200,0)</f>
        <v>1200</v>
      </c>
      <c r="F4" s="588" t="s">
        <v>185</v>
      </c>
      <c r="G4" s="589"/>
      <c r="H4" s="159">
        <f>$E$4-'Detailed Summary'!$C$3</f>
        <v>1200</v>
      </c>
      <c r="I4" s="574"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H5" s="124"/>
      <c r="I5" s="575"/>
      <c r="J5" s="566" t="s">
        <v>116</v>
      </c>
      <c r="K5" s="567"/>
      <c r="L5" s="155">
        <f>'Detailed Summary'!C9+'Detailed Summary'!D9</f>
        <v>0</v>
      </c>
      <c r="M5" s="206"/>
      <c r="N5" s="150"/>
      <c r="O5" s="150"/>
    </row>
    <row r="6" spans="2:15" ht="31.5" customHeight="1" thickBot="1" x14ac:dyDescent="0.35">
      <c r="B6" s="218">
        <f>H4-D6</f>
        <v>1200</v>
      </c>
      <c r="C6" s="220">
        <f>SUM(I8:I38)/60</f>
        <v>0</v>
      </c>
      <c r="D6" s="222">
        <f>SUM(K8:K38)</f>
        <v>0</v>
      </c>
      <c r="E6" s="120">
        <f>D6</f>
        <v>0</v>
      </c>
      <c r="F6" s="124"/>
      <c r="G6" s="124"/>
      <c r="H6" s="124"/>
      <c r="I6" s="121">
        <f>B6</f>
        <v>1200</v>
      </c>
      <c r="J6" s="568" t="s">
        <v>117</v>
      </c>
      <c r="K6" s="569"/>
      <c r="L6" s="154">
        <f>'Detailed Summary'!C10+'Detailed Summary'!D10</f>
        <v>0</v>
      </c>
      <c r="M6" s="150"/>
      <c r="N6" s="150"/>
      <c r="O6" s="150"/>
    </row>
    <row r="7" spans="2:15" ht="93" customHeight="1" thickTop="1" x14ac:dyDescent="0.25">
      <c r="B7" s="153" t="s">
        <v>33</v>
      </c>
      <c r="C7" s="152" t="s">
        <v>56</v>
      </c>
      <c r="D7" s="152" t="s">
        <v>104</v>
      </c>
      <c r="E7" s="152" t="s">
        <v>100</v>
      </c>
      <c r="F7" s="152" t="s">
        <v>57</v>
      </c>
      <c r="G7" s="152" t="s">
        <v>64</v>
      </c>
      <c r="H7" s="151" t="s">
        <v>58</v>
      </c>
      <c r="I7" s="228" t="s">
        <v>101</v>
      </c>
      <c r="J7" s="229" t="s">
        <v>65</v>
      </c>
      <c r="K7" s="207" t="s">
        <v>66</v>
      </c>
      <c r="L7" s="150"/>
      <c r="M7" s="150"/>
      <c r="N7" s="150"/>
      <c r="O7" s="150"/>
    </row>
    <row r="8" spans="2:15" ht="17.399999999999999" x14ac:dyDescent="0.25">
      <c r="B8" s="138">
        <v>45139</v>
      </c>
      <c r="C8" s="148"/>
      <c r="D8" s="146"/>
      <c r="E8" s="147"/>
      <c r="F8" s="146"/>
      <c r="G8" s="145"/>
      <c r="H8" s="142"/>
      <c r="I8" s="144">
        <f t="shared" ref="I8:I38" si="0">E8</f>
        <v>0</v>
      </c>
      <c r="J8" s="143">
        <f t="shared" ref="J8:J38" si="1">IFERROR(C8+D8+F8+H8,0)</f>
        <v>0</v>
      </c>
      <c r="K8" s="210">
        <f t="shared" ref="K8:K38" si="2">IFERROR(J8/60,0)</f>
        <v>0</v>
      </c>
    </row>
    <row r="9" spans="2:15" ht="17.399999999999999" x14ac:dyDescent="0.25">
      <c r="B9" s="138">
        <f>+B8+1</f>
        <v>45140</v>
      </c>
      <c r="C9" s="148"/>
      <c r="D9" s="146"/>
      <c r="E9" s="147"/>
      <c r="F9" s="146"/>
      <c r="G9" s="145"/>
      <c r="H9" s="142"/>
      <c r="I9" s="144">
        <f t="shared" si="0"/>
        <v>0</v>
      </c>
      <c r="J9" s="143">
        <f t="shared" si="1"/>
        <v>0</v>
      </c>
      <c r="K9" s="210">
        <f t="shared" si="2"/>
        <v>0</v>
      </c>
    </row>
    <row r="10" spans="2:15" ht="17.399999999999999" x14ac:dyDescent="0.25">
      <c r="B10" s="138">
        <f t="shared" ref="B10:B38" si="3">+B9+1</f>
        <v>45141</v>
      </c>
      <c r="C10" s="148"/>
      <c r="D10" s="146"/>
      <c r="E10" s="147"/>
      <c r="F10" s="146"/>
      <c r="G10" s="145"/>
      <c r="H10" s="142"/>
      <c r="I10" s="144">
        <f t="shared" si="0"/>
        <v>0</v>
      </c>
      <c r="J10" s="143">
        <f t="shared" si="1"/>
        <v>0</v>
      </c>
      <c r="K10" s="210">
        <f t="shared" si="2"/>
        <v>0</v>
      </c>
    </row>
    <row r="11" spans="2:15" ht="17.399999999999999" x14ac:dyDescent="0.25">
      <c r="B11" s="138">
        <f t="shared" si="3"/>
        <v>45142</v>
      </c>
      <c r="C11" s="136"/>
      <c r="D11" s="136"/>
      <c r="E11" s="137"/>
      <c r="F11" s="136"/>
      <c r="G11" s="135"/>
      <c r="H11" s="142"/>
      <c r="I11" s="144">
        <f t="shared" si="0"/>
        <v>0</v>
      </c>
      <c r="J11" s="143">
        <f t="shared" si="1"/>
        <v>0</v>
      </c>
      <c r="K11" s="210">
        <f t="shared" si="2"/>
        <v>0</v>
      </c>
    </row>
    <row r="12" spans="2:15" ht="17.399999999999999" x14ac:dyDescent="0.25">
      <c r="B12" s="149">
        <f t="shared" si="3"/>
        <v>45143</v>
      </c>
      <c r="C12" s="189"/>
      <c r="D12" s="189"/>
      <c r="E12" s="189"/>
      <c r="F12" s="189"/>
      <c r="G12" s="189"/>
      <c r="H12" s="606"/>
      <c r="I12" s="140">
        <f t="shared" si="0"/>
        <v>0</v>
      </c>
      <c r="J12" s="143">
        <f t="shared" si="1"/>
        <v>0</v>
      </c>
      <c r="K12" s="210">
        <f t="shared" si="2"/>
        <v>0</v>
      </c>
    </row>
    <row r="13" spans="2:15" ht="17.399999999999999" x14ac:dyDescent="0.25">
      <c r="B13" s="149">
        <f t="shared" si="3"/>
        <v>45144</v>
      </c>
      <c r="C13" s="189"/>
      <c r="D13" s="189"/>
      <c r="E13" s="189"/>
      <c r="F13" s="189"/>
      <c r="G13" s="189"/>
      <c r="H13" s="606"/>
      <c r="I13" s="140">
        <f t="shared" si="0"/>
        <v>0</v>
      </c>
      <c r="J13" s="143">
        <f t="shared" si="1"/>
        <v>0</v>
      </c>
      <c r="K13" s="210">
        <f t="shared" si="2"/>
        <v>0</v>
      </c>
    </row>
    <row r="14" spans="2:15" ht="17.399999999999999" x14ac:dyDescent="0.25">
      <c r="B14" s="149">
        <f t="shared" si="3"/>
        <v>45145</v>
      </c>
      <c r="C14" s="606"/>
      <c r="D14" s="606"/>
      <c r="E14" s="606"/>
      <c r="F14" s="606"/>
      <c r="G14" s="606" t="s">
        <v>189</v>
      </c>
      <c r="H14" s="606"/>
      <c r="I14" s="140">
        <f t="shared" si="0"/>
        <v>0</v>
      </c>
      <c r="J14" s="143">
        <f t="shared" si="1"/>
        <v>0</v>
      </c>
      <c r="K14" s="210">
        <f t="shared" si="2"/>
        <v>0</v>
      </c>
    </row>
    <row r="15" spans="2:15" ht="17.399999999999999" x14ac:dyDescent="0.25">
      <c r="B15" s="138">
        <f t="shared" si="3"/>
        <v>45146</v>
      </c>
      <c r="C15" s="607"/>
      <c r="D15" s="607"/>
      <c r="E15" s="607"/>
      <c r="F15" s="607"/>
      <c r="G15" s="607"/>
      <c r="H15" s="607"/>
      <c r="I15" s="140">
        <f t="shared" si="0"/>
        <v>0</v>
      </c>
      <c r="J15" s="143">
        <f t="shared" si="1"/>
        <v>0</v>
      </c>
      <c r="K15" s="210">
        <f t="shared" si="2"/>
        <v>0</v>
      </c>
    </row>
    <row r="16" spans="2:15" ht="17.399999999999999" x14ac:dyDescent="0.25">
      <c r="B16" s="138">
        <f t="shared" si="3"/>
        <v>45147</v>
      </c>
      <c r="C16" s="607"/>
      <c r="D16" s="607"/>
      <c r="E16" s="607"/>
      <c r="F16" s="607"/>
      <c r="G16" s="607"/>
      <c r="H16" s="607"/>
      <c r="I16" s="140">
        <f t="shared" si="0"/>
        <v>0</v>
      </c>
      <c r="J16" s="143">
        <f t="shared" si="1"/>
        <v>0</v>
      </c>
      <c r="K16" s="210">
        <f t="shared" si="2"/>
        <v>0</v>
      </c>
    </row>
    <row r="17" spans="2:11" ht="17.399999999999999" x14ac:dyDescent="0.25">
      <c r="B17" s="138">
        <f t="shared" si="3"/>
        <v>45148</v>
      </c>
      <c r="C17" s="607"/>
      <c r="D17" s="607"/>
      <c r="E17" s="607"/>
      <c r="F17" s="607"/>
      <c r="G17" s="607"/>
      <c r="H17" s="607"/>
      <c r="I17" s="140">
        <f t="shared" si="0"/>
        <v>0</v>
      </c>
      <c r="J17" s="143">
        <f t="shared" si="1"/>
        <v>0</v>
      </c>
      <c r="K17" s="210">
        <f t="shared" si="2"/>
        <v>0</v>
      </c>
    </row>
    <row r="18" spans="2:11" ht="17.399999999999999" x14ac:dyDescent="0.25">
      <c r="B18" s="138">
        <f t="shared" si="3"/>
        <v>45149</v>
      </c>
      <c r="C18" s="607"/>
      <c r="D18" s="607"/>
      <c r="E18" s="607"/>
      <c r="F18" s="607"/>
      <c r="G18" s="607"/>
      <c r="H18" s="607"/>
      <c r="I18" s="140">
        <f t="shared" si="0"/>
        <v>0</v>
      </c>
      <c r="J18" s="143">
        <f t="shared" si="1"/>
        <v>0</v>
      </c>
      <c r="K18" s="210">
        <f t="shared" si="2"/>
        <v>0</v>
      </c>
    </row>
    <row r="19" spans="2:11" ht="17.399999999999999" x14ac:dyDescent="0.25">
      <c r="B19" s="149">
        <f t="shared" si="3"/>
        <v>45150</v>
      </c>
      <c r="C19" s="189"/>
      <c r="D19" s="189"/>
      <c r="E19" s="189"/>
      <c r="F19" s="189"/>
      <c r="G19" s="189"/>
      <c r="H19" s="606"/>
      <c r="I19" s="140">
        <f t="shared" si="0"/>
        <v>0</v>
      </c>
      <c r="J19" s="143">
        <f t="shared" si="1"/>
        <v>0</v>
      </c>
      <c r="K19" s="210">
        <f t="shared" si="2"/>
        <v>0</v>
      </c>
    </row>
    <row r="20" spans="2:11" ht="17.399999999999999" x14ac:dyDescent="0.25">
      <c r="B20" s="149">
        <f t="shared" si="3"/>
        <v>45151</v>
      </c>
      <c r="C20" s="189"/>
      <c r="D20" s="189"/>
      <c r="E20" s="189"/>
      <c r="F20" s="189"/>
      <c r="G20" s="189"/>
      <c r="H20" s="606"/>
      <c r="I20" s="140">
        <f t="shared" si="0"/>
        <v>0</v>
      </c>
      <c r="J20" s="143">
        <f t="shared" si="1"/>
        <v>0</v>
      </c>
      <c r="K20" s="210">
        <f t="shared" si="2"/>
        <v>0</v>
      </c>
    </row>
    <row r="21" spans="2:11" ht="17.399999999999999" x14ac:dyDescent="0.25">
      <c r="B21" s="138">
        <f t="shared" si="3"/>
        <v>45152</v>
      </c>
      <c r="C21" s="607"/>
      <c r="D21" s="607"/>
      <c r="E21" s="607"/>
      <c r="F21" s="607"/>
      <c r="G21" s="607"/>
      <c r="H21" s="607"/>
      <c r="I21" s="140">
        <f t="shared" si="0"/>
        <v>0</v>
      </c>
      <c r="J21" s="143">
        <f t="shared" si="1"/>
        <v>0</v>
      </c>
      <c r="K21" s="210">
        <f t="shared" si="2"/>
        <v>0</v>
      </c>
    </row>
    <row r="22" spans="2:11" ht="17.399999999999999" x14ac:dyDescent="0.25">
      <c r="B22" s="138">
        <f t="shared" si="3"/>
        <v>45153</v>
      </c>
      <c r="C22" s="607"/>
      <c r="D22" s="607"/>
      <c r="E22" s="607"/>
      <c r="F22" s="607"/>
      <c r="G22" s="607"/>
      <c r="H22" s="607"/>
      <c r="I22" s="140">
        <f t="shared" si="0"/>
        <v>0</v>
      </c>
      <c r="J22" s="143">
        <f t="shared" si="1"/>
        <v>0</v>
      </c>
      <c r="K22" s="210">
        <f t="shared" si="2"/>
        <v>0</v>
      </c>
    </row>
    <row r="23" spans="2:11" ht="17.399999999999999" x14ac:dyDescent="0.25">
      <c r="B23" s="138">
        <f t="shared" si="3"/>
        <v>45154</v>
      </c>
      <c r="C23" s="607"/>
      <c r="D23" s="607"/>
      <c r="E23" s="607"/>
      <c r="F23" s="607"/>
      <c r="G23" s="607"/>
      <c r="H23" s="607"/>
      <c r="I23" s="140">
        <f t="shared" si="0"/>
        <v>0</v>
      </c>
      <c r="J23" s="143">
        <f t="shared" si="1"/>
        <v>0</v>
      </c>
      <c r="K23" s="210">
        <f t="shared" si="2"/>
        <v>0</v>
      </c>
    </row>
    <row r="24" spans="2:11" ht="17.399999999999999" x14ac:dyDescent="0.25">
      <c r="B24" s="138">
        <f t="shared" si="3"/>
        <v>45155</v>
      </c>
      <c r="C24" s="607"/>
      <c r="D24" s="607"/>
      <c r="E24" s="607"/>
      <c r="F24" s="607"/>
      <c r="G24" s="607"/>
      <c r="H24" s="607"/>
      <c r="I24" s="140">
        <f t="shared" si="0"/>
        <v>0</v>
      </c>
      <c r="J24" s="143">
        <f t="shared" si="1"/>
        <v>0</v>
      </c>
      <c r="K24" s="210">
        <f t="shared" si="2"/>
        <v>0</v>
      </c>
    </row>
    <row r="25" spans="2:11" ht="17.399999999999999" x14ac:dyDescent="0.25">
      <c r="B25" s="138">
        <f t="shared" si="3"/>
        <v>45156</v>
      </c>
      <c r="C25" s="607"/>
      <c r="D25" s="607"/>
      <c r="E25" s="607"/>
      <c r="F25" s="607"/>
      <c r="G25" s="607"/>
      <c r="H25" s="607"/>
      <c r="I25" s="140">
        <f t="shared" si="0"/>
        <v>0</v>
      </c>
      <c r="J25" s="143">
        <f t="shared" si="1"/>
        <v>0</v>
      </c>
      <c r="K25" s="210">
        <f t="shared" si="2"/>
        <v>0</v>
      </c>
    </row>
    <row r="26" spans="2:11" ht="17.399999999999999" x14ac:dyDescent="0.25">
      <c r="B26" s="149">
        <f t="shared" si="3"/>
        <v>45157</v>
      </c>
      <c r="C26" s="189"/>
      <c r="D26" s="189"/>
      <c r="E26" s="189"/>
      <c r="F26" s="189"/>
      <c r="G26" s="189"/>
      <c r="H26" s="606"/>
      <c r="I26" s="140">
        <f t="shared" si="0"/>
        <v>0</v>
      </c>
      <c r="J26" s="143">
        <f t="shared" si="1"/>
        <v>0</v>
      </c>
      <c r="K26" s="210">
        <f t="shared" si="2"/>
        <v>0</v>
      </c>
    </row>
    <row r="27" spans="2:11" ht="17.399999999999999" x14ac:dyDescent="0.25">
      <c r="B27" s="149">
        <f t="shared" si="3"/>
        <v>45158</v>
      </c>
      <c r="C27" s="189"/>
      <c r="D27" s="189"/>
      <c r="E27" s="189"/>
      <c r="F27" s="189"/>
      <c r="G27" s="189"/>
      <c r="H27" s="606"/>
      <c r="I27" s="140">
        <f t="shared" si="0"/>
        <v>0</v>
      </c>
      <c r="J27" s="143">
        <f t="shared" si="1"/>
        <v>0</v>
      </c>
      <c r="K27" s="210">
        <f t="shared" si="2"/>
        <v>0</v>
      </c>
    </row>
    <row r="28" spans="2:11" ht="17.399999999999999" x14ac:dyDescent="0.25">
      <c r="B28" s="138">
        <f t="shared" si="3"/>
        <v>45159</v>
      </c>
      <c r="C28" s="607"/>
      <c r="D28" s="607"/>
      <c r="E28" s="607"/>
      <c r="F28" s="607"/>
      <c r="G28" s="607"/>
      <c r="H28" s="607"/>
      <c r="I28" s="140">
        <f t="shared" si="0"/>
        <v>0</v>
      </c>
      <c r="J28" s="143">
        <f t="shared" si="1"/>
        <v>0</v>
      </c>
      <c r="K28" s="210">
        <f t="shared" si="2"/>
        <v>0</v>
      </c>
    </row>
    <row r="29" spans="2:11" ht="17.399999999999999" x14ac:dyDescent="0.25">
      <c r="B29" s="138">
        <f t="shared" si="3"/>
        <v>45160</v>
      </c>
      <c r="C29" s="607"/>
      <c r="D29" s="607"/>
      <c r="E29" s="607"/>
      <c r="F29" s="607"/>
      <c r="G29" s="607"/>
      <c r="H29" s="607"/>
      <c r="I29" s="140">
        <f t="shared" si="0"/>
        <v>0</v>
      </c>
      <c r="J29" s="143">
        <f t="shared" si="1"/>
        <v>0</v>
      </c>
      <c r="K29" s="210">
        <f t="shared" si="2"/>
        <v>0</v>
      </c>
    </row>
    <row r="30" spans="2:11" ht="17.399999999999999" x14ac:dyDescent="0.25">
      <c r="B30" s="138">
        <f t="shared" si="3"/>
        <v>45161</v>
      </c>
      <c r="C30" s="607"/>
      <c r="D30" s="607"/>
      <c r="E30" s="607"/>
      <c r="F30" s="607"/>
      <c r="G30" s="607"/>
      <c r="H30" s="607"/>
      <c r="I30" s="140">
        <f t="shared" si="0"/>
        <v>0</v>
      </c>
      <c r="J30" s="143">
        <f t="shared" si="1"/>
        <v>0</v>
      </c>
      <c r="K30" s="210">
        <f t="shared" si="2"/>
        <v>0</v>
      </c>
    </row>
    <row r="31" spans="2:11" ht="17.399999999999999" x14ac:dyDescent="0.25">
      <c r="B31" s="138">
        <f t="shared" si="3"/>
        <v>45162</v>
      </c>
      <c r="C31" s="607"/>
      <c r="D31" s="607"/>
      <c r="E31" s="607"/>
      <c r="F31" s="607"/>
      <c r="G31" s="607"/>
      <c r="H31" s="607"/>
      <c r="I31" s="140">
        <f t="shared" si="0"/>
        <v>0</v>
      </c>
      <c r="J31" s="143">
        <f t="shared" si="1"/>
        <v>0</v>
      </c>
      <c r="K31" s="210">
        <f t="shared" si="2"/>
        <v>0</v>
      </c>
    </row>
    <row r="32" spans="2:11" ht="17.399999999999999" x14ac:dyDescent="0.25">
      <c r="B32" s="138">
        <f t="shared" si="3"/>
        <v>45163</v>
      </c>
      <c r="C32" s="607"/>
      <c r="D32" s="607"/>
      <c r="E32" s="607"/>
      <c r="F32" s="607"/>
      <c r="G32" s="607"/>
      <c r="H32" s="607"/>
      <c r="I32" s="140">
        <f t="shared" si="0"/>
        <v>0</v>
      </c>
      <c r="J32" s="143">
        <f t="shared" si="1"/>
        <v>0</v>
      </c>
      <c r="K32" s="210">
        <f t="shared" si="2"/>
        <v>0</v>
      </c>
    </row>
    <row r="33" spans="2:11" ht="17.399999999999999" x14ac:dyDescent="0.25">
      <c r="B33" s="149">
        <f t="shared" si="3"/>
        <v>45164</v>
      </c>
      <c r="C33" s="189"/>
      <c r="D33" s="189"/>
      <c r="E33" s="189"/>
      <c r="F33" s="189"/>
      <c r="G33" s="189"/>
      <c r="H33" s="606"/>
      <c r="I33" s="140">
        <f t="shared" si="0"/>
        <v>0</v>
      </c>
      <c r="J33" s="143">
        <f t="shared" si="1"/>
        <v>0</v>
      </c>
      <c r="K33" s="210">
        <f t="shared" si="2"/>
        <v>0</v>
      </c>
    </row>
    <row r="34" spans="2:11" ht="17.399999999999999" x14ac:dyDescent="0.25">
      <c r="B34" s="149">
        <f t="shared" si="3"/>
        <v>45165</v>
      </c>
      <c r="C34" s="189"/>
      <c r="D34" s="189"/>
      <c r="E34" s="189"/>
      <c r="F34" s="189"/>
      <c r="G34" s="189"/>
      <c r="H34" s="606"/>
      <c r="I34" s="140">
        <f t="shared" si="0"/>
        <v>0</v>
      </c>
      <c r="J34" s="143">
        <f t="shared" si="1"/>
        <v>0</v>
      </c>
      <c r="K34" s="210">
        <f t="shared" si="2"/>
        <v>0</v>
      </c>
    </row>
    <row r="35" spans="2:11" ht="17.399999999999999" x14ac:dyDescent="0.25">
      <c r="B35" s="138">
        <f t="shared" si="3"/>
        <v>45166</v>
      </c>
      <c r="C35" s="607"/>
      <c r="D35" s="607"/>
      <c r="E35" s="607"/>
      <c r="F35" s="607"/>
      <c r="G35" s="607"/>
      <c r="H35" s="607"/>
      <c r="I35" s="140">
        <f t="shared" si="0"/>
        <v>0</v>
      </c>
      <c r="J35" s="141">
        <f t="shared" si="1"/>
        <v>0</v>
      </c>
      <c r="K35" s="211">
        <f t="shared" si="2"/>
        <v>0</v>
      </c>
    </row>
    <row r="36" spans="2:11" ht="17.399999999999999" x14ac:dyDescent="0.25">
      <c r="B36" s="138">
        <f t="shared" si="3"/>
        <v>45167</v>
      </c>
      <c r="C36" s="607"/>
      <c r="D36" s="607"/>
      <c r="E36" s="607"/>
      <c r="F36" s="607"/>
      <c r="G36" s="607"/>
      <c r="H36" s="607"/>
      <c r="I36" s="140">
        <f t="shared" si="0"/>
        <v>0</v>
      </c>
      <c r="J36" s="139">
        <f t="shared" si="1"/>
        <v>0</v>
      </c>
      <c r="K36" s="211">
        <f t="shared" si="2"/>
        <v>0</v>
      </c>
    </row>
    <row r="37" spans="2:11" ht="17.399999999999999" x14ac:dyDescent="0.25">
      <c r="B37" s="138">
        <f t="shared" si="3"/>
        <v>45168</v>
      </c>
      <c r="C37" s="607"/>
      <c r="D37" s="607"/>
      <c r="E37" s="607"/>
      <c r="F37" s="607"/>
      <c r="G37" s="607"/>
      <c r="H37" s="607"/>
      <c r="I37" s="140">
        <f t="shared" si="0"/>
        <v>0</v>
      </c>
      <c r="J37" s="139">
        <f t="shared" si="1"/>
        <v>0</v>
      </c>
      <c r="K37" s="211">
        <f t="shared" si="2"/>
        <v>0</v>
      </c>
    </row>
    <row r="38" spans="2:11" ht="18" thickBot="1" x14ac:dyDescent="0.3">
      <c r="B38" s="138">
        <f t="shared" si="3"/>
        <v>45169</v>
      </c>
      <c r="C38" s="607"/>
      <c r="D38" s="607"/>
      <c r="E38" s="607"/>
      <c r="F38" s="607"/>
      <c r="G38" s="607"/>
      <c r="H38" s="607"/>
      <c r="I38" s="134">
        <f t="shared" si="0"/>
        <v>0</v>
      </c>
      <c r="J38" s="133">
        <f t="shared" si="1"/>
        <v>0</v>
      </c>
      <c r="K38" s="212">
        <f t="shared" si="2"/>
        <v>0</v>
      </c>
    </row>
    <row r="39" spans="2:11" ht="20.25" customHeight="1" thickTop="1" x14ac:dyDescent="0.3">
      <c r="B39" s="132"/>
      <c r="C39" s="130"/>
      <c r="D39" s="131"/>
      <c r="E39" s="130"/>
      <c r="F39" s="130"/>
      <c r="G39" s="130"/>
      <c r="H39" s="129"/>
      <c r="I39" s="128"/>
    </row>
    <row r="40" spans="2:11" ht="20.25" customHeight="1" x14ac:dyDescent="0.3">
      <c r="B40" s="127"/>
      <c r="C40" s="125"/>
      <c r="D40" s="125"/>
      <c r="E40" s="125"/>
      <c r="F40" s="125"/>
      <c r="G40" s="126"/>
      <c r="H40" s="126"/>
      <c r="I40" s="125"/>
    </row>
    <row r="41" spans="2:11" ht="20.25" customHeight="1" x14ac:dyDescent="0.3">
      <c r="B41" s="124"/>
      <c r="C41" s="124"/>
      <c r="D41" s="124"/>
      <c r="E41" s="124"/>
      <c r="F41" s="124"/>
      <c r="G41" s="124"/>
      <c r="H41" s="124"/>
    </row>
  </sheetData>
  <sheetProtection algorithmName="SHA-512" hashValue="m5FWBdP3bJbfdVyRrOxyap6++mKYQnt16JW5oY5b5O/0K/cGt6RurNkhK0enZFnSRL25TkGEzGalSO8WlxTTjQ==" saltValue="o9p7uHaYqES7Imj/umfvaw==" spinCount="100000" sheet="1" objects="1" scenarios="1"/>
  <mergeCells count="12">
    <mergeCell ref="B1:I1"/>
    <mergeCell ref="J1:K1"/>
    <mergeCell ref="J2:K2"/>
    <mergeCell ref="J3:K3"/>
    <mergeCell ref="J4:K4"/>
    <mergeCell ref="C3:E3"/>
    <mergeCell ref="F4:G4"/>
    <mergeCell ref="J5:K5"/>
    <mergeCell ref="J6:K6"/>
    <mergeCell ref="I2:I3"/>
    <mergeCell ref="H2:H3"/>
    <mergeCell ref="I4:I5"/>
  </mergeCells>
  <phoneticPr fontId="98" type="noConversion"/>
  <conditionalFormatting sqref="E6">
    <cfRule type="colorScale" priority="1">
      <colorScale>
        <cfvo type="formula" val="$B$6*0.5"/>
        <cfvo type="formula" val="$B$6*0.67"/>
        <cfvo type="formula" val="$B$6*0.83"/>
        <color rgb="FF00B050"/>
        <color rgb="FFFFEB84"/>
        <color rgb="FFFF0000"/>
      </colorScale>
    </cfRule>
  </conditionalFormatting>
  <conditionalFormatting sqref="I6">
    <cfRule type="colorScale" priority="2">
      <colorScale>
        <cfvo type="formula" val="$B$6*0.5"/>
        <cfvo type="formula" val="$B$6*0.67"/>
        <cfvo type="formula" val="$B$6*0.83"/>
        <color rgb="FFFF0000"/>
        <color rgb="FFFFEB84"/>
        <color rgb="FF00B050"/>
      </colorScale>
    </cfRule>
  </conditionalFormatting>
  <dataValidations count="19">
    <dataValidation allowBlank="1" showInputMessage="1" showErrorMessage="1" prompt="Enter Assigned Time After School in this column under this heading." sqref="I8:I34 H12:H17 H19:H24 H26:H31 H7:H10 H33:H37" xr:uid="{00000000-0002-0000-0E00-000000000000}"/>
    <dataValidation allowBlank="1" showInputMessage="1" showErrorMessage="1" prompt="Assigned Hours Worked are automatically calculated in this column under this heading." sqref="J7:K34" xr:uid="{00000000-0002-0000-0E00-000001000000}"/>
    <dataValidation allowBlank="1" showInputMessage="1" showErrorMessage="1" prompt="Enter Date in this column under this heading. Use heading filters to find specific entries" sqref="B7" xr:uid="{00000000-0002-0000-0E00-000002000000}"/>
    <dataValidation allowBlank="1" showInputMessage="1" showErrorMessage="1" prompt="adsfa" sqref="H2" xr:uid="{00000000-0002-0000-0E00-000003000000}"/>
    <dataValidation allowBlank="1" showErrorMessage="1" sqref="A2:A1048576 F5:H6 B41:H1048576 B40:F40 R1:XFD7 E39:G39 F2:G3 Q1:Q4 M10:N11 L8:L11 P1:P6 L12:XFD38 I39:XFD1048576 M5:N7 L1:L6 O3:O11 P8:XFD11 N1:O2 I2 H11 I35:K38 B25:F25 H38 B18:F18 H32 B11:F11 H25 B8:B10 H18 B32:F32 B39:C39 B38:F38 B12:B17 B19:B24 B26:B31 B33:B37" xr:uid="{00000000-0002-0000-0E00-000004000000}"/>
    <dataValidation allowBlank="1" showInputMessage="1" showErrorMessage="1" prompt="Use this worksheet to track hours worked in a work week. Enter Date and Times in TimeSheet table. Total Hours, Regular Hours and Overtime Hours are automatically calculated" sqref="A1" xr:uid="{00000000-0002-0000-0E00-000005000000}"/>
    <dataValidation allowBlank="1" showInputMessage="1" showErrorMessage="1" prompt="Enter Teacher and School details in cells below" sqref="B1" xr:uid="{00000000-0002-0000-0E00-000006000000}"/>
    <dataValidation allowBlank="1" showInputMessage="1" showErrorMessage="1" prompt="Enter Teacher Name and FTE in cells to the right" sqref="B2" xr:uid="{00000000-0002-0000-0E00-000007000000}"/>
    <dataValidation allowBlank="1" showInputMessage="1" showErrorMessage="1" prompt="Enter Teacher Name in this cell" sqref="C2" xr:uid="{00000000-0002-0000-0E00-000008000000}"/>
    <dataValidation allowBlank="1" showInputMessage="1" showErrorMessage="1" prompt="Enter Teacher's FTE in this cell" sqref="D2" xr:uid="{00000000-0002-0000-0E00-000009000000}"/>
    <dataValidation allowBlank="1" showInputMessage="1" showErrorMessage="1" prompt="Enter School Name in cell to the right" sqref="B3" xr:uid="{00000000-0002-0000-0E00-00000A000000}"/>
    <dataValidation allowBlank="1" showInputMessage="1" showErrorMessage="1" prompt="Enter School Name in this cell" sqref="C3" xr:uid="{00000000-0002-0000-0E00-00000B000000}"/>
    <dataValidation allowBlank="1" showInputMessage="1" showErrorMessage="1" prompt="Enter Total Assignable Hours in cell below" sqref="B5" xr:uid="{00000000-0002-0000-0E00-00000C000000}"/>
    <dataValidation allowBlank="1" showInputMessage="1" showErrorMessage="1" prompt="Total Assignable Hours Worked are automatically calculated in cell below" sqref="D5" xr:uid="{00000000-0002-0000-0E00-00000D000000}"/>
    <dataValidation allowBlank="1" showInputMessage="1" showErrorMessage="1" prompt="Regular Hours are automatically calculated in cell below" sqref="C5" xr:uid="{00000000-0002-0000-0E00-00000E000000}"/>
    <dataValidation allowBlank="1" showInputMessage="1" showErrorMessage="1" prompt="Enter Total Work Week Hours in this cell" sqref="B6" xr:uid="{00000000-0002-0000-0E00-00000F000000}"/>
    <dataValidation allowBlank="1" showInputMessage="1" showErrorMessage="1" prompt="Total Hours Worked are automatically calculated in this cell" sqref="C6:D6" xr:uid="{00000000-0002-0000-0E00-000010000000}"/>
    <dataValidation allowBlank="1" showInputMessage="1" showErrorMessage="1" prompt="Total Assignable Hours Worked to date automatically calculated in this cell." sqref="E6 I6" xr:uid="{00000000-0002-0000-0E00-000011000000}"/>
    <dataValidation allowBlank="1" showInputMessage="1" showErrorMessage="1" prompt="Total Assignable Hours Worked to date are automatically calculated in cell below" sqref="E5 I4" xr:uid="{00000000-0002-0000-0E00-000012000000}"/>
  </dataValidations>
  <hyperlinks>
    <hyperlink ref="J2" location="'Mon-Day 1-S1'!Print_Titles" display="MON | Day 1 - Sem 1" xr:uid="{00000000-0004-0000-0E00-000000000000}"/>
    <hyperlink ref="J3" location="'Tue-Day 2-S1'!Print_Titles" display="TUE | Day 2 - Sem 1" xr:uid="{00000000-0004-0000-0E00-000001000000}"/>
    <hyperlink ref="J4" location="'Wed-Day 3-S1'!Print_Titles" display="WED | Day 3 - Sem 1" xr:uid="{00000000-0004-0000-0E00-000002000000}"/>
    <hyperlink ref="J5" location="'Thu-Day 4-S1'!Print_Titles" display="THU | Day 4 - Sem 1" xr:uid="{00000000-0004-0000-0E00-000003000000}"/>
    <hyperlink ref="J6" location="'Fri-Day 5-S1'!Print_Titles" display="FRI | Day 5 - Sem 1" xr:uid="{00000000-0004-0000-0E00-000004000000}"/>
    <hyperlink ref="M2" location="'Day 6'!A1" display="Day 6 - Sem 1" xr:uid="{00000000-0004-0000-0E00-000005000000}"/>
    <hyperlink ref="M3" location="'Early Dismissal 1'!A1" display="Early Out 1 - Sem 1" xr:uid="{00000000-0004-0000-0E00-000006000000}"/>
    <hyperlink ref="M4" location="'Early Dismissal 2'!A1" display="Early Out 2 - Sem 1" xr:uid="{00000000-0004-0000-0E00-000007000000}"/>
    <hyperlink ref="J2:K2" location="'Mon-Day 1'!A1" display="MON | Day 1 - Sem 1" xr:uid="{00000000-0004-0000-0E00-000008000000}"/>
    <hyperlink ref="J3:K3" location="'Tue-Day 2'!A1" display="TUE | Day 2 - Sem 1" xr:uid="{00000000-0004-0000-0E00-000009000000}"/>
    <hyperlink ref="J4:K4" location="'Wed-Day 3'!A1" display="WED | Day 3 - Sem 1" xr:uid="{00000000-0004-0000-0E00-00000A000000}"/>
    <hyperlink ref="J5:K5" location="'Thu-Day 4'!A1" display="THU | Day 4 - Sem 1" xr:uid="{00000000-0004-0000-0E00-00000B000000}"/>
    <hyperlink ref="J6:K6" location="'Fri-Day 5'!A1" display="FRI | Day 5 - Sem 1" xr:uid="{00000000-0004-0000-0E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pageSetUpPr fitToPage="1"/>
  </sheetPr>
  <dimension ref="B1:O38"/>
  <sheetViews>
    <sheetView showGridLines="0" tabSelected="1" zoomScale="75" zoomScaleNormal="75" zoomScalePageLayoutView="75" workbookViewId="0">
      <pane xSplit="14" ySplit="7" topLeftCell="O20" activePane="bottomRight" state="frozen"/>
      <selection activeCell="C8" sqref="C8"/>
      <selection pane="topRight" activeCell="C8" sqref="C8"/>
      <selection pane="bottomLeft" activeCell="C8" sqref="C8"/>
      <selection pane="bottomRight" activeCell="H37" sqref="H37"/>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4.08984375" style="123" customWidth="1"/>
    <col min="14" max="14" width="10.08984375" style="123" customWidth="1"/>
    <col min="15" max="15" width="1.90625" style="123" customWidth="1"/>
    <col min="16" max="16384" width="9" style="123"/>
  </cols>
  <sheetData>
    <row r="1" spans="2:15" ht="35.25" customHeight="1" thickTop="1" thickBot="1" x14ac:dyDescent="0.5">
      <c r="B1" s="594" t="s">
        <v>39</v>
      </c>
      <c r="C1" s="594"/>
      <c r="D1" s="594"/>
      <c r="E1" s="594"/>
      <c r="F1" s="594"/>
      <c r="G1" s="594"/>
      <c r="H1" s="594"/>
      <c r="I1" s="595"/>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August!B6</f>
        <v>1200</v>
      </c>
      <c r="I4" s="592"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3"/>
      <c r="J5" s="566" t="s">
        <v>116</v>
      </c>
      <c r="K5" s="567"/>
      <c r="L5" s="155">
        <f>'Detailed Summary'!C9+'Detailed Summary'!D9</f>
        <v>0</v>
      </c>
      <c r="M5" s="206"/>
      <c r="N5" s="150"/>
      <c r="O5" s="150"/>
    </row>
    <row r="6" spans="2:15" ht="28.5" customHeight="1" thickBot="1" x14ac:dyDescent="0.35">
      <c r="B6" s="218">
        <f>H4-D6</f>
        <v>1200</v>
      </c>
      <c r="C6" s="220">
        <f>SUM(I8:I37)/60</f>
        <v>0</v>
      </c>
      <c r="D6" s="222">
        <f>SUM(K8:K37)</f>
        <v>0</v>
      </c>
      <c r="E6" s="120">
        <f>August!E6+D6</f>
        <v>0</v>
      </c>
      <c r="F6" s="124"/>
      <c r="G6" s="124"/>
      <c r="I6" s="183">
        <f>WorkweekHours</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45170</v>
      </c>
      <c r="C8" s="181"/>
      <c r="D8" s="181"/>
      <c r="E8" s="181"/>
      <c r="F8" s="181"/>
      <c r="G8" s="135"/>
      <c r="H8" s="179"/>
      <c r="I8" s="226">
        <f t="shared" ref="I8:I37" si="0">E8</f>
        <v>0</v>
      </c>
      <c r="J8" s="141">
        <f t="shared" ref="J8:J37" si="1">IFERROR(C8+D8+F8+H8,0)</f>
        <v>0</v>
      </c>
      <c r="K8" s="208">
        <f t="shared" ref="K8:K37" si="2">IFERROR(J8/60,0)</f>
        <v>0</v>
      </c>
    </row>
    <row r="9" spans="2:15" ht="19.8" x14ac:dyDescent="0.25">
      <c r="B9" s="149">
        <f>+B8+1</f>
        <v>45171</v>
      </c>
      <c r="C9" s="189"/>
      <c r="D9" s="189"/>
      <c r="E9" s="189"/>
      <c r="F9" s="189"/>
      <c r="G9" s="189"/>
      <c r="H9" s="189"/>
      <c r="I9" s="226">
        <f t="shared" si="0"/>
        <v>0</v>
      </c>
      <c r="J9" s="141">
        <f t="shared" si="1"/>
        <v>0</v>
      </c>
      <c r="K9" s="208">
        <f t="shared" si="2"/>
        <v>0</v>
      </c>
    </row>
    <row r="10" spans="2:15" ht="19.8" x14ac:dyDescent="0.25">
      <c r="B10" s="149">
        <f t="shared" ref="B10:B37" si="3">+B9+1</f>
        <v>45172</v>
      </c>
      <c r="C10" s="189"/>
      <c r="D10" s="189"/>
      <c r="E10" s="189"/>
      <c r="F10" s="189"/>
      <c r="G10" s="189"/>
      <c r="H10" s="189"/>
      <c r="I10" s="226">
        <f t="shared" si="0"/>
        <v>0</v>
      </c>
      <c r="J10" s="141">
        <f t="shared" si="1"/>
        <v>0</v>
      </c>
      <c r="K10" s="208">
        <f t="shared" si="2"/>
        <v>0</v>
      </c>
    </row>
    <row r="11" spans="2:15" ht="19.8" x14ac:dyDescent="0.25">
      <c r="B11" s="138">
        <f t="shared" si="3"/>
        <v>45173</v>
      </c>
      <c r="C11" s="181"/>
      <c r="D11" s="181"/>
      <c r="E11" s="181"/>
      <c r="F11" s="181"/>
      <c r="G11" s="180" t="s">
        <v>188</v>
      </c>
      <c r="H11" s="179"/>
      <c r="I11" s="226">
        <f t="shared" si="0"/>
        <v>0</v>
      </c>
      <c r="J11" s="141">
        <f t="shared" si="1"/>
        <v>0</v>
      </c>
      <c r="K11" s="208">
        <f t="shared" si="2"/>
        <v>0</v>
      </c>
    </row>
    <row r="12" spans="2:15" ht="19.8" x14ac:dyDescent="0.25">
      <c r="B12" s="138">
        <f t="shared" si="3"/>
        <v>45174</v>
      </c>
      <c r="C12" s="181"/>
      <c r="D12" s="181"/>
      <c r="E12" s="181"/>
      <c r="F12" s="181"/>
      <c r="G12" s="135"/>
      <c r="H12" s="179"/>
      <c r="I12" s="226">
        <f t="shared" si="0"/>
        <v>0</v>
      </c>
      <c r="J12" s="141">
        <f t="shared" si="1"/>
        <v>0</v>
      </c>
      <c r="K12" s="208">
        <f t="shared" si="2"/>
        <v>0</v>
      </c>
    </row>
    <row r="13" spans="2:15" ht="19.8" x14ac:dyDescent="0.25">
      <c r="B13" s="138">
        <f t="shared" si="3"/>
        <v>45175</v>
      </c>
      <c r="C13" s="181"/>
      <c r="D13" s="181"/>
      <c r="E13" s="181"/>
      <c r="F13" s="181"/>
      <c r="G13" s="135"/>
      <c r="H13" s="179"/>
      <c r="I13" s="226">
        <f t="shared" si="0"/>
        <v>0</v>
      </c>
      <c r="J13" s="141">
        <f t="shared" si="1"/>
        <v>0</v>
      </c>
      <c r="K13" s="208">
        <f t="shared" si="2"/>
        <v>0</v>
      </c>
    </row>
    <row r="14" spans="2:15" ht="19.8" x14ac:dyDescent="0.25">
      <c r="B14" s="138">
        <f t="shared" si="3"/>
        <v>45176</v>
      </c>
      <c r="C14" s="181"/>
      <c r="D14" s="181"/>
      <c r="E14" s="181"/>
      <c r="F14" s="181"/>
      <c r="G14" s="135"/>
      <c r="H14" s="179"/>
      <c r="I14" s="226">
        <f t="shared" si="0"/>
        <v>0</v>
      </c>
      <c r="J14" s="141">
        <f t="shared" si="1"/>
        <v>0</v>
      </c>
      <c r="K14" s="208">
        <f t="shared" si="2"/>
        <v>0</v>
      </c>
    </row>
    <row r="15" spans="2:15" ht="19.8" x14ac:dyDescent="0.25">
      <c r="B15" s="138">
        <f t="shared" si="3"/>
        <v>45177</v>
      </c>
      <c r="C15" s="181"/>
      <c r="D15" s="181"/>
      <c r="E15" s="181"/>
      <c r="F15" s="181"/>
      <c r="G15" s="135"/>
      <c r="H15" s="179"/>
      <c r="I15" s="226">
        <f t="shared" si="0"/>
        <v>0</v>
      </c>
      <c r="J15" s="141">
        <f t="shared" si="1"/>
        <v>0</v>
      </c>
      <c r="K15" s="208">
        <f t="shared" si="2"/>
        <v>0</v>
      </c>
    </row>
    <row r="16" spans="2:15" ht="19.8" x14ac:dyDescent="0.25">
      <c r="B16" s="149">
        <f t="shared" si="3"/>
        <v>45178</v>
      </c>
      <c r="C16" s="189"/>
      <c r="D16" s="189"/>
      <c r="E16" s="189"/>
      <c r="F16" s="189"/>
      <c r="G16" s="189"/>
      <c r="H16" s="189"/>
      <c r="I16" s="226">
        <f t="shared" si="0"/>
        <v>0</v>
      </c>
      <c r="J16" s="141">
        <f t="shared" si="1"/>
        <v>0</v>
      </c>
      <c r="K16" s="208">
        <f t="shared" si="2"/>
        <v>0</v>
      </c>
    </row>
    <row r="17" spans="2:11" ht="19.8" x14ac:dyDescent="0.25">
      <c r="B17" s="149">
        <f t="shared" si="3"/>
        <v>45179</v>
      </c>
      <c r="C17" s="189"/>
      <c r="D17" s="189"/>
      <c r="E17" s="189"/>
      <c r="F17" s="189"/>
      <c r="G17" s="189"/>
      <c r="H17" s="189"/>
      <c r="I17" s="226">
        <f t="shared" si="0"/>
        <v>0</v>
      </c>
      <c r="J17" s="141">
        <f t="shared" si="1"/>
        <v>0</v>
      </c>
      <c r="K17" s="208">
        <f t="shared" si="2"/>
        <v>0</v>
      </c>
    </row>
    <row r="18" spans="2:11" ht="19.8" x14ac:dyDescent="0.25">
      <c r="B18" s="138">
        <f t="shared" si="3"/>
        <v>45180</v>
      </c>
      <c r="C18" s="181"/>
      <c r="D18" s="181"/>
      <c r="E18" s="181"/>
      <c r="F18" s="181"/>
      <c r="G18" s="135"/>
      <c r="H18" s="179"/>
      <c r="I18" s="226">
        <f t="shared" si="0"/>
        <v>0</v>
      </c>
      <c r="J18" s="141">
        <f t="shared" si="1"/>
        <v>0</v>
      </c>
      <c r="K18" s="208">
        <f t="shared" si="2"/>
        <v>0</v>
      </c>
    </row>
    <row r="19" spans="2:11" ht="19.8" x14ac:dyDescent="0.25">
      <c r="B19" s="138">
        <f t="shared" si="3"/>
        <v>45181</v>
      </c>
      <c r="C19" s="181"/>
      <c r="D19" s="181"/>
      <c r="E19" s="181"/>
      <c r="F19" s="181"/>
      <c r="G19" s="135"/>
      <c r="H19" s="179"/>
      <c r="I19" s="226">
        <f t="shared" si="0"/>
        <v>0</v>
      </c>
      <c r="J19" s="141">
        <f t="shared" si="1"/>
        <v>0</v>
      </c>
      <c r="K19" s="208">
        <f t="shared" si="2"/>
        <v>0</v>
      </c>
    </row>
    <row r="20" spans="2:11" ht="19.8" x14ac:dyDescent="0.25">
      <c r="B20" s="138">
        <f t="shared" si="3"/>
        <v>45182</v>
      </c>
      <c r="C20" s="181"/>
      <c r="D20" s="181"/>
      <c r="E20" s="181"/>
      <c r="F20" s="181"/>
      <c r="G20" s="135"/>
      <c r="H20" s="179"/>
      <c r="I20" s="226">
        <f t="shared" si="0"/>
        <v>0</v>
      </c>
      <c r="J20" s="141">
        <f t="shared" si="1"/>
        <v>0</v>
      </c>
      <c r="K20" s="208">
        <f t="shared" si="2"/>
        <v>0</v>
      </c>
    </row>
    <row r="21" spans="2:11" ht="19.8" x14ac:dyDescent="0.25">
      <c r="B21" s="138">
        <f t="shared" si="3"/>
        <v>45183</v>
      </c>
      <c r="C21" s="181"/>
      <c r="D21" s="181"/>
      <c r="E21" s="181"/>
      <c r="F21" s="181"/>
      <c r="G21" s="135"/>
      <c r="H21" s="179"/>
      <c r="I21" s="226">
        <f t="shared" si="0"/>
        <v>0</v>
      </c>
      <c r="J21" s="141">
        <f t="shared" si="1"/>
        <v>0</v>
      </c>
      <c r="K21" s="208">
        <f t="shared" si="2"/>
        <v>0</v>
      </c>
    </row>
    <row r="22" spans="2:11" ht="19.8" x14ac:dyDescent="0.25">
      <c r="B22" s="138">
        <f t="shared" si="3"/>
        <v>45184</v>
      </c>
      <c r="C22" s="181"/>
      <c r="D22" s="181"/>
      <c r="E22" s="181"/>
      <c r="F22" s="181"/>
      <c r="G22" s="135"/>
      <c r="H22" s="179"/>
      <c r="I22" s="226">
        <f t="shared" si="0"/>
        <v>0</v>
      </c>
      <c r="J22" s="141">
        <f t="shared" si="1"/>
        <v>0</v>
      </c>
      <c r="K22" s="208">
        <f t="shared" si="2"/>
        <v>0</v>
      </c>
    </row>
    <row r="23" spans="2:11" ht="19.8" x14ac:dyDescent="0.25">
      <c r="B23" s="149">
        <f t="shared" si="3"/>
        <v>45185</v>
      </c>
      <c r="C23" s="189"/>
      <c r="D23" s="189"/>
      <c r="E23" s="189"/>
      <c r="F23" s="189"/>
      <c r="G23" s="189"/>
      <c r="H23" s="189"/>
      <c r="I23" s="226">
        <f t="shared" si="0"/>
        <v>0</v>
      </c>
      <c r="J23" s="141">
        <f t="shared" si="1"/>
        <v>0</v>
      </c>
      <c r="K23" s="208">
        <f t="shared" si="2"/>
        <v>0</v>
      </c>
    </row>
    <row r="24" spans="2:11" ht="19.8" x14ac:dyDescent="0.25">
      <c r="B24" s="149">
        <f t="shared" si="3"/>
        <v>45186</v>
      </c>
      <c r="C24" s="189"/>
      <c r="D24" s="189"/>
      <c r="E24" s="189"/>
      <c r="F24" s="189"/>
      <c r="G24" s="189"/>
      <c r="H24" s="189"/>
      <c r="I24" s="226">
        <f t="shared" si="0"/>
        <v>0</v>
      </c>
      <c r="J24" s="141">
        <f t="shared" si="1"/>
        <v>0</v>
      </c>
      <c r="K24" s="208">
        <f t="shared" si="2"/>
        <v>0</v>
      </c>
    </row>
    <row r="25" spans="2:11" ht="19.8" x14ac:dyDescent="0.25">
      <c r="B25" s="138">
        <f t="shared" si="3"/>
        <v>45187</v>
      </c>
      <c r="C25" s="181"/>
      <c r="D25" s="181"/>
      <c r="E25" s="181"/>
      <c r="F25" s="181"/>
      <c r="G25" s="135"/>
      <c r="H25" s="179"/>
      <c r="I25" s="226">
        <f t="shared" si="0"/>
        <v>0</v>
      </c>
      <c r="J25" s="141">
        <f t="shared" si="1"/>
        <v>0</v>
      </c>
      <c r="K25" s="208">
        <f t="shared" si="2"/>
        <v>0</v>
      </c>
    </row>
    <row r="26" spans="2:11" ht="19.8" x14ac:dyDescent="0.25">
      <c r="B26" s="138">
        <f t="shared" si="3"/>
        <v>45188</v>
      </c>
      <c r="C26" s="181"/>
      <c r="D26" s="181"/>
      <c r="E26" s="181"/>
      <c r="F26" s="181"/>
      <c r="G26" s="135"/>
      <c r="H26" s="179"/>
      <c r="I26" s="226">
        <f t="shared" si="0"/>
        <v>0</v>
      </c>
      <c r="J26" s="141">
        <f t="shared" si="1"/>
        <v>0</v>
      </c>
      <c r="K26" s="208">
        <f t="shared" si="2"/>
        <v>0</v>
      </c>
    </row>
    <row r="27" spans="2:11" ht="19.8" x14ac:dyDescent="0.25">
      <c r="B27" s="138">
        <f t="shared" si="3"/>
        <v>45189</v>
      </c>
      <c r="C27" s="181"/>
      <c r="D27" s="181"/>
      <c r="E27" s="181"/>
      <c r="F27" s="181"/>
      <c r="G27" s="135"/>
      <c r="H27" s="179"/>
      <c r="I27" s="226">
        <f t="shared" si="0"/>
        <v>0</v>
      </c>
      <c r="J27" s="141">
        <f t="shared" si="1"/>
        <v>0</v>
      </c>
      <c r="K27" s="208">
        <f t="shared" si="2"/>
        <v>0</v>
      </c>
    </row>
    <row r="28" spans="2:11" ht="19.8" x14ac:dyDescent="0.25">
      <c r="B28" s="138">
        <f t="shared" si="3"/>
        <v>45190</v>
      </c>
      <c r="C28" s="181"/>
      <c r="D28" s="181"/>
      <c r="E28" s="181"/>
      <c r="F28" s="181"/>
      <c r="G28" s="135"/>
      <c r="H28" s="179"/>
      <c r="I28" s="226">
        <f t="shared" si="0"/>
        <v>0</v>
      </c>
      <c r="J28" s="141">
        <f t="shared" si="1"/>
        <v>0</v>
      </c>
      <c r="K28" s="208">
        <f t="shared" si="2"/>
        <v>0</v>
      </c>
    </row>
    <row r="29" spans="2:11" ht="19.8" x14ac:dyDescent="0.25">
      <c r="B29" s="138">
        <f t="shared" si="3"/>
        <v>45191</v>
      </c>
      <c r="C29" s="181"/>
      <c r="D29" s="181"/>
      <c r="E29" s="181"/>
      <c r="F29" s="181"/>
      <c r="G29" s="135"/>
      <c r="H29" s="179"/>
      <c r="I29" s="226">
        <f t="shared" si="0"/>
        <v>0</v>
      </c>
      <c r="J29" s="141">
        <f t="shared" si="1"/>
        <v>0</v>
      </c>
      <c r="K29" s="208">
        <f t="shared" si="2"/>
        <v>0</v>
      </c>
    </row>
    <row r="30" spans="2:11" ht="19.8" x14ac:dyDescent="0.25">
      <c r="B30" s="149">
        <f t="shared" si="3"/>
        <v>45192</v>
      </c>
      <c r="C30" s="189"/>
      <c r="D30" s="189"/>
      <c r="E30" s="189"/>
      <c r="F30" s="189"/>
      <c r="G30" s="189"/>
      <c r="H30" s="189"/>
      <c r="I30" s="226">
        <f t="shared" si="0"/>
        <v>0</v>
      </c>
      <c r="J30" s="141">
        <f t="shared" si="1"/>
        <v>0</v>
      </c>
      <c r="K30" s="208">
        <f t="shared" si="2"/>
        <v>0</v>
      </c>
    </row>
    <row r="31" spans="2:11" ht="19.8" x14ac:dyDescent="0.25">
      <c r="B31" s="149">
        <f t="shared" si="3"/>
        <v>45193</v>
      </c>
      <c r="C31" s="189"/>
      <c r="D31" s="189"/>
      <c r="E31" s="189"/>
      <c r="F31" s="189"/>
      <c r="G31" s="189"/>
      <c r="H31" s="189"/>
      <c r="I31" s="226">
        <f t="shared" si="0"/>
        <v>0</v>
      </c>
      <c r="J31" s="141">
        <f t="shared" si="1"/>
        <v>0</v>
      </c>
      <c r="K31" s="208">
        <f t="shared" si="2"/>
        <v>0</v>
      </c>
    </row>
    <row r="32" spans="2:11" ht="19.8" x14ac:dyDescent="0.25">
      <c r="B32" s="138">
        <f t="shared" si="3"/>
        <v>45194</v>
      </c>
      <c r="C32" s="181"/>
      <c r="D32" s="181"/>
      <c r="E32" s="181"/>
      <c r="F32" s="181"/>
      <c r="G32" s="135"/>
      <c r="H32" s="179"/>
      <c r="I32" s="226">
        <f t="shared" si="0"/>
        <v>0</v>
      </c>
      <c r="J32" s="141">
        <f t="shared" si="1"/>
        <v>0</v>
      </c>
      <c r="K32" s="208">
        <f t="shared" si="2"/>
        <v>0</v>
      </c>
    </row>
    <row r="33" spans="2:11" ht="19.8" x14ac:dyDescent="0.25">
      <c r="B33" s="138">
        <f t="shared" si="3"/>
        <v>45195</v>
      </c>
      <c r="C33" s="181"/>
      <c r="D33" s="181"/>
      <c r="E33" s="181"/>
      <c r="F33" s="181"/>
      <c r="G33" s="135"/>
      <c r="H33" s="179"/>
      <c r="I33" s="226">
        <f t="shared" si="0"/>
        <v>0</v>
      </c>
      <c r="J33" s="141">
        <f t="shared" si="1"/>
        <v>0</v>
      </c>
      <c r="K33" s="208">
        <f t="shared" si="2"/>
        <v>0</v>
      </c>
    </row>
    <row r="34" spans="2:11" ht="19.8" x14ac:dyDescent="0.25">
      <c r="B34" s="138">
        <f t="shared" si="3"/>
        <v>45196</v>
      </c>
      <c r="C34" s="181"/>
      <c r="D34" s="181"/>
      <c r="E34" s="181"/>
      <c r="F34" s="181"/>
      <c r="G34" s="135"/>
      <c r="H34" s="179"/>
      <c r="I34" s="226">
        <f t="shared" si="0"/>
        <v>0</v>
      </c>
      <c r="J34" s="141">
        <f t="shared" si="1"/>
        <v>0</v>
      </c>
      <c r="K34" s="208">
        <f t="shared" si="2"/>
        <v>0</v>
      </c>
    </row>
    <row r="35" spans="2:11" ht="19.8" x14ac:dyDescent="0.25">
      <c r="B35" s="138">
        <f t="shared" si="3"/>
        <v>45197</v>
      </c>
      <c r="C35" s="181"/>
      <c r="D35" s="181"/>
      <c r="E35" s="181"/>
      <c r="F35" s="181"/>
      <c r="G35" s="135"/>
      <c r="H35" s="179"/>
      <c r="I35" s="226">
        <f t="shared" si="0"/>
        <v>0</v>
      </c>
      <c r="J35" s="141">
        <f t="shared" si="1"/>
        <v>0</v>
      </c>
      <c r="K35" s="208">
        <f t="shared" si="2"/>
        <v>0</v>
      </c>
    </row>
    <row r="36" spans="2:11" ht="19.8" x14ac:dyDescent="0.25">
      <c r="B36" s="138">
        <f t="shared" si="3"/>
        <v>45198</v>
      </c>
      <c r="C36" s="181"/>
      <c r="D36" s="181"/>
      <c r="E36" s="181"/>
      <c r="F36" s="181"/>
      <c r="G36" s="135"/>
      <c r="H36" s="179"/>
      <c r="I36" s="226">
        <f t="shared" si="0"/>
        <v>0</v>
      </c>
      <c r="J36" s="141">
        <f t="shared" si="1"/>
        <v>0</v>
      </c>
      <c r="K36" s="208">
        <f t="shared" si="2"/>
        <v>0</v>
      </c>
    </row>
    <row r="37" spans="2:11" ht="20.399999999999999" thickBot="1" x14ac:dyDescent="0.3">
      <c r="B37" s="149">
        <f t="shared" si="3"/>
        <v>45199</v>
      </c>
      <c r="C37" s="189"/>
      <c r="D37" s="189"/>
      <c r="E37" s="189"/>
      <c r="F37" s="189"/>
      <c r="G37" s="189"/>
      <c r="H37" s="189"/>
      <c r="I37" s="227">
        <f t="shared" si="0"/>
        <v>0</v>
      </c>
      <c r="J37" s="223">
        <f t="shared" si="1"/>
        <v>0</v>
      </c>
      <c r="K37" s="209">
        <f t="shared" si="2"/>
        <v>0</v>
      </c>
    </row>
    <row r="38" spans="2:11" ht="20.25" customHeight="1" thickTop="1" x14ac:dyDescent="0.3">
      <c r="B38" s="172"/>
      <c r="C38" s="172"/>
      <c r="D38" s="172"/>
      <c r="E38" s="172"/>
      <c r="F38" s="172"/>
      <c r="G38" s="172"/>
      <c r="H38" s="172"/>
    </row>
  </sheetData>
  <sheetProtection algorithmName="SHA-512" hashValue="bJqXMw0S6dhzSWgFyFVtbPK98yUsgaRfDUmufAg3rsAtLHQ7Uvh3X6gXWmSb2Ebir2qrv2qLqIMExAXFebrNrQ==" saltValue="N+zx0m7YYwYqbDMPXInfhw==" spinCount="100000" sheet="1" objects="1" scenarios="1"/>
  <mergeCells count="12">
    <mergeCell ref="B1:I1"/>
    <mergeCell ref="J1:K1"/>
    <mergeCell ref="J2:K2"/>
    <mergeCell ref="J3:K3"/>
    <mergeCell ref="J4:K4"/>
    <mergeCell ref="C3:E3"/>
    <mergeCell ref="F4:G4"/>
    <mergeCell ref="J5:K5"/>
    <mergeCell ref="J6:K6"/>
    <mergeCell ref="I2:I3"/>
    <mergeCell ref="H2:H3"/>
    <mergeCell ref="I4:I5"/>
  </mergeCells>
  <phoneticPr fontId="98" type="noConversion"/>
  <dataValidations count="19">
    <dataValidation allowBlank="1" showInputMessage="1" showErrorMessage="1" prompt="adsfa" sqref="H2" xr:uid="{00000000-0002-0000-0F00-000000000000}"/>
    <dataValidation allowBlank="1" showInputMessage="1" showErrorMessage="1" prompt="Total Assignable Hours Worked to date are automatically calculated in cell below" sqref="I4 E5" xr:uid="{00000000-0002-0000-0F00-000001000000}"/>
    <dataValidation allowBlank="1" showInputMessage="1" showErrorMessage="1" prompt="Total Assignable Hours Worked to date automatically calculated in this cell." sqref="I6 E6" xr:uid="{00000000-0002-0000-0F00-000002000000}"/>
    <dataValidation allowBlank="1" showInputMessage="1" showErrorMessage="1" prompt="Assigned Hours Worked are automatically calculated in this column under this heading." sqref="J7:K7" xr:uid="{00000000-0002-0000-0F00-000003000000}"/>
    <dataValidation allowBlank="1" showInputMessage="1" showErrorMessage="1" prompt="Enter Assigned Time After School in this column under this heading." sqref="H7 I8:I34" xr:uid="{00000000-0002-0000-0F00-000004000000}"/>
    <dataValidation allowBlank="1" showInputMessage="1" showErrorMessage="1" prompt="Enter Date in this column under this heading. Use heading filters to find specific entries" sqref="B7" xr:uid="{00000000-0002-0000-0F00-000005000000}"/>
    <dataValidation allowBlank="1" showInputMessage="1" showErrorMessage="1" prompt="Total Hours Worked are automatically calculated in this cell" sqref="C6:D6" xr:uid="{00000000-0002-0000-0F00-000006000000}"/>
    <dataValidation allowBlank="1" showInputMessage="1" showErrorMessage="1" prompt="Enter Total Work Week Hours in this cell" sqref="B6" xr:uid="{00000000-0002-0000-0F00-000007000000}"/>
    <dataValidation allowBlank="1" showInputMessage="1" showErrorMessage="1" prompt="Regular Hours are automatically calculated in cell below" sqref="C5" xr:uid="{00000000-0002-0000-0F00-000008000000}"/>
    <dataValidation allowBlank="1" showInputMessage="1" showErrorMessage="1" prompt="Total Assignable Hours Worked are automatically calculated in cell below" sqref="D5" xr:uid="{00000000-0002-0000-0F00-000009000000}"/>
    <dataValidation allowBlank="1" showInputMessage="1" showErrorMessage="1" prompt="Enter Total Assignable Hours in cell below" sqref="B5" xr:uid="{00000000-0002-0000-0F00-00000A000000}"/>
    <dataValidation allowBlank="1" showInputMessage="1" showErrorMessage="1" prompt="Enter School Name in this cell" sqref="C3" xr:uid="{00000000-0002-0000-0F00-00000B000000}"/>
    <dataValidation allowBlank="1" showInputMessage="1" showErrorMessage="1" prompt="Enter School Name in cell to the right" sqref="B3" xr:uid="{00000000-0002-0000-0F00-00000C000000}"/>
    <dataValidation allowBlank="1" showInputMessage="1" showErrorMessage="1" prompt="Enter Teacher's FTE in this cell" sqref="D2" xr:uid="{00000000-0002-0000-0F00-00000D000000}"/>
    <dataValidation allowBlank="1" showInputMessage="1" showErrorMessage="1" prompt="Enter Teacher Name in this cell" sqref="C2" xr:uid="{00000000-0002-0000-0F00-00000E000000}"/>
    <dataValidation allowBlank="1" showInputMessage="1" showErrorMessage="1" prompt="Enter Teacher Name and FTE in cells to the right" sqref="B2" xr:uid="{00000000-0002-0000-0F00-00000F000000}"/>
    <dataValidation allowBlank="1" showInputMessage="1" showErrorMessage="1" prompt="Enter Teacher and School details in cells below" sqref="B1" xr:uid="{00000000-0002-0000-0F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0F00-000011000000}"/>
    <dataValidation allowBlank="1" showErrorMessage="1" sqref="A2:A1048576 F5:G6 I2 M5:N7 B38:XFD1048576 I35:I37 F2:G3 P7:Q7 P1:XFD6 R7:XFD37 J8:Q37 O3:O7 H19:H24 H26:H29 H33:H36 L1:L6 N1:O2 H12:H17 H8:H10 H31 B8:F37" xr:uid="{00000000-0002-0000-0F00-000012000000}"/>
  </dataValidations>
  <hyperlinks>
    <hyperlink ref="J2" location="'Mon-Day 1-S1'!Print_Titles" display="MON | Day 1 - Sem 1" xr:uid="{00000000-0004-0000-0F00-000000000000}"/>
    <hyperlink ref="J3" location="'Tue-Day 2-S1'!Print_Titles" display="TUE | Day 2 - Sem 1" xr:uid="{00000000-0004-0000-0F00-000001000000}"/>
    <hyperlink ref="J4" location="'Wed-Day 3-S1'!Print_Titles" display="WED | Day 3 - Sem 1" xr:uid="{00000000-0004-0000-0F00-000002000000}"/>
    <hyperlink ref="J5" location="'Thu-Day 4-S1'!Print_Titles" display="THU | Day 4 - Sem 1" xr:uid="{00000000-0004-0000-0F00-000003000000}"/>
    <hyperlink ref="J6" location="'Fri-Day 5-S1'!Print_Titles" display="FRI | Day 5 - Sem 1" xr:uid="{00000000-0004-0000-0F00-000004000000}"/>
    <hyperlink ref="M2" location="'Day 6'!A1" display="Day 6 - Sem 1" xr:uid="{00000000-0004-0000-0F00-000005000000}"/>
    <hyperlink ref="M3" location="'Early Dismissal 1'!A1" display="Early Out 1 - Sem 1" xr:uid="{00000000-0004-0000-0F00-000006000000}"/>
    <hyperlink ref="M4" location="'Early Dismissal 2'!A1" display="Early Out 2 - Sem 1" xr:uid="{00000000-0004-0000-0F00-000007000000}"/>
    <hyperlink ref="J2:K2" location="'Mon-Day 1'!A1" display="MON | Day 1 - Sem 1" xr:uid="{00000000-0004-0000-0F00-000008000000}"/>
    <hyperlink ref="J3:K3" location="'Tue-Day 2'!A1" display="TUE | Day 2 - Sem 1" xr:uid="{00000000-0004-0000-0F00-000009000000}"/>
    <hyperlink ref="J4:K4" location="'Wed-Day 3'!A1" display="WED | Day 3 - Sem 1" xr:uid="{00000000-0004-0000-0F00-00000A000000}"/>
    <hyperlink ref="J5:K5" location="'Thu-Day 4'!A1" display="THU | Day 4 - Sem 1" xr:uid="{00000000-0004-0000-0F00-00000B000000}"/>
    <hyperlink ref="J6:K6" location="'Fri-Day 5'!A1" display="FRI | Day 5 - Sem 1" xr:uid="{00000000-0004-0000-0F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E8A00C7E-F744-43F1-98AA-C68BAD3DC59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6245ADC5-5BE3-4BD0-929E-42465F3D8EC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pageSetUpPr fitToPage="1"/>
  </sheetPr>
  <dimension ref="B1:O39"/>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G16" sqref="G16"/>
    </sheetView>
  </sheetViews>
  <sheetFormatPr defaultColWidth="9" defaultRowHeight="20.25" customHeight="1" x14ac:dyDescent="0.25"/>
  <cols>
    <col min="1" max="1" width="0.90625" style="123" customWidth="1"/>
    <col min="2" max="2" width="21.08984375" style="123" customWidth="1"/>
    <col min="3" max="3" width="14.453125" style="123" customWidth="1"/>
    <col min="4" max="4" width="20" style="123" customWidth="1"/>
    <col min="5" max="5" width="17.08984375" style="123" customWidth="1"/>
    <col min="6" max="6" width="16.08984375" style="123" customWidth="1"/>
    <col min="7" max="7" width="12.453125" style="123" customWidth="1"/>
    <col min="8" max="8" width="15.90625" style="123" customWidth="1"/>
    <col min="9" max="9" width="18" style="171" customWidth="1"/>
    <col min="10" max="10" width="12.08984375" style="123" customWidth="1"/>
    <col min="11" max="11" width="21" style="123" customWidth="1"/>
    <col min="12" max="12" width="13.08984375" style="123" customWidth="1"/>
    <col min="13" max="13" width="13.453125" style="123" customWidth="1"/>
    <col min="14" max="14" width="9.90625" style="123" customWidth="1"/>
    <col min="15" max="15" width="1.90625" style="123" customWidth="1"/>
    <col min="16" max="16384" width="9" style="123"/>
  </cols>
  <sheetData>
    <row r="1" spans="2:15" ht="35.25" customHeight="1" thickTop="1" thickBot="1" x14ac:dyDescent="0.5">
      <c r="B1" s="598" t="s">
        <v>72</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September!B6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September!E6+D6</f>
        <v>0</v>
      </c>
      <c r="F6" s="124"/>
      <c r="G6" s="124"/>
      <c r="I6" s="183">
        <f>WorkweekHours</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45200</v>
      </c>
      <c r="C8" s="189"/>
      <c r="D8" s="189"/>
      <c r="E8" s="189"/>
      <c r="F8" s="189"/>
      <c r="G8" s="189"/>
      <c r="H8" s="189"/>
      <c r="I8" s="226">
        <f t="shared" ref="I8:I38" si="0">E8</f>
        <v>0</v>
      </c>
      <c r="J8" s="141">
        <f t="shared" ref="J8:J38" si="1">IFERROR(C8+D8+F8+H8,0)</f>
        <v>0</v>
      </c>
      <c r="K8" s="208">
        <f t="shared" ref="K8:K38" si="2">IFERROR(J8/60,0)</f>
        <v>0</v>
      </c>
    </row>
    <row r="9" spans="2:15" ht="19.8" x14ac:dyDescent="0.25">
      <c r="B9" s="138">
        <f>+B8+1</f>
        <v>45201</v>
      </c>
      <c r="C9" s="181"/>
      <c r="D9" s="181"/>
      <c r="E9" s="181"/>
      <c r="F9" s="181"/>
      <c r="G9" s="135"/>
      <c r="H9" s="179"/>
      <c r="I9" s="226">
        <f t="shared" si="0"/>
        <v>0</v>
      </c>
      <c r="J9" s="141">
        <f t="shared" si="1"/>
        <v>0</v>
      </c>
      <c r="K9" s="208">
        <f t="shared" si="2"/>
        <v>0</v>
      </c>
    </row>
    <row r="10" spans="2:15" ht="19.8" x14ac:dyDescent="0.25">
      <c r="B10" s="138">
        <f t="shared" ref="B10:B38" si="3">+B9+1</f>
        <v>45202</v>
      </c>
      <c r="C10" s="181"/>
      <c r="D10" s="181"/>
      <c r="E10" s="181"/>
      <c r="F10" s="181"/>
      <c r="G10" s="135"/>
      <c r="H10" s="179"/>
      <c r="I10" s="226">
        <f t="shared" si="0"/>
        <v>0</v>
      </c>
      <c r="J10" s="141">
        <f t="shared" si="1"/>
        <v>0</v>
      </c>
      <c r="K10" s="208">
        <f t="shared" si="2"/>
        <v>0</v>
      </c>
    </row>
    <row r="11" spans="2:15" ht="19.8" x14ac:dyDescent="0.25">
      <c r="B11" s="138">
        <f t="shared" si="3"/>
        <v>45203</v>
      </c>
      <c r="C11" s="181"/>
      <c r="D11" s="181"/>
      <c r="E11" s="181"/>
      <c r="F11" s="181"/>
      <c r="G11" s="135"/>
      <c r="H11" s="179"/>
      <c r="I11" s="226">
        <f t="shared" si="0"/>
        <v>0</v>
      </c>
      <c r="J11" s="141">
        <f t="shared" si="1"/>
        <v>0</v>
      </c>
      <c r="K11" s="208">
        <f t="shared" si="2"/>
        <v>0</v>
      </c>
    </row>
    <row r="12" spans="2:15" ht="19.8" x14ac:dyDescent="0.25">
      <c r="B12" s="138">
        <f t="shared" si="3"/>
        <v>45204</v>
      </c>
      <c r="C12" s="181"/>
      <c r="D12" s="181"/>
      <c r="E12" s="181"/>
      <c r="F12" s="181"/>
      <c r="G12" s="135"/>
      <c r="H12" s="179"/>
      <c r="I12" s="226">
        <f t="shared" si="0"/>
        <v>0</v>
      </c>
      <c r="J12" s="141">
        <f t="shared" si="1"/>
        <v>0</v>
      </c>
      <c r="K12" s="208">
        <f t="shared" si="2"/>
        <v>0</v>
      </c>
    </row>
    <row r="13" spans="2:15" ht="19.8" x14ac:dyDescent="0.25">
      <c r="B13" s="138">
        <f t="shared" si="3"/>
        <v>45205</v>
      </c>
      <c r="C13" s="181"/>
      <c r="D13" s="181"/>
      <c r="E13" s="181"/>
      <c r="F13" s="181"/>
      <c r="G13" s="135"/>
      <c r="H13" s="179"/>
      <c r="I13" s="226">
        <f t="shared" si="0"/>
        <v>0</v>
      </c>
      <c r="J13" s="141">
        <f t="shared" si="1"/>
        <v>0</v>
      </c>
      <c r="K13" s="208">
        <f t="shared" si="2"/>
        <v>0</v>
      </c>
    </row>
    <row r="14" spans="2:15" ht="19.8" x14ac:dyDescent="0.25">
      <c r="B14" s="149">
        <f t="shared" si="3"/>
        <v>45206</v>
      </c>
      <c r="C14" s="189"/>
      <c r="D14" s="189"/>
      <c r="E14" s="189"/>
      <c r="F14" s="189"/>
      <c r="G14" s="189"/>
      <c r="H14" s="189"/>
      <c r="I14" s="226">
        <f t="shared" si="0"/>
        <v>0</v>
      </c>
      <c r="J14" s="141">
        <f t="shared" si="1"/>
        <v>0</v>
      </c>
      <c r="K14" s="208">
        <f t="shared" si="2"/>
        <v>0</v>
      </c>
    </row>
    <row r="15" spans="2:15" ht="19.8" x14ac:dyDescent="0.25">
      <c r="B15" s="149">
        <f t="shared" si="3"/>
        <v>45207</v>
      </c>
      <c r="C15" s="189"/>
      <c r="D15" s="189"/>
      <c r="E15" s="189"/>
      <c r="F15" s="189"/>
      <c r="G15" s="189"/>
      <c r="H15" s="189"/>
      <c r="I15" s="226">
        <f t="shared" si="0"/>
        <v>0</v>
      </c>
      <c r="J15" s="141">
        <f t="shared" si="1"/>
        <v>0</v>
      </c>
      <c r="K15" s="208">
        <f t="shared" si="2"/>
        <v>0</v>
      </c>
    </row>
    <row r="16" spans="2:15" ht="19.8" x14ac:dyDescent="0.25">
      <c r="B16" s="149">
        <f t="shared" si="3"/>
        <v>45208</v>
      </c>
      <c r="C16" s="189"/>
      <c r="D16" s="189"/>
      <c r="E16" s="189"/>
      <c r="F16" s="189"/>
      <c r="G16" s="189" t="s">
        <v>88</v>
      </c>
      <c r="H16" s="189"/>
      <c r="I16" s="226">
        <f t="shared" si="0"/>
        <v>0</v>
      </c>
      <c r="J16" s="141">
        <f t="shared" si="1"/>
        <v>0</v>
      </c>
      <c r="K16" s="208">
        <f t="shared" si="2"/>
        <v>0</v>
      </c>
    </row>
    <row r="17" spans="2:11" ht="19.8" x14ac:dyDescent="0.25">
      <c r="B17" s="138">
        <f t="shared" si="3"/>
        <v>45209</v>
      </c>
      <c r="C17" s="181"/>
      <c r="D17" s="181"/>
      <c r="E17" s="181"/>
      <c r="F17" s="181"/>
      <c r="G17" s="135"/>
      <c r="H17" s="179"/>
      <c r="I17" s="226">
        <f t="shared" si="0"/>
        <v>0</v>
      </c>
      <c r="J17" s="141">
        <f t="shared" si="1"/>
        <v>0</v>
      </c>
      <c r="K17" s="208">
        <f t="shared" si="2"/>
        <v>0</v>
      </c>
    </row>
    <row r="18" spans="2:11" ht="19.8" x14ac:dyDescent="0.25">
      <c r="B18" s="138">
        <f t="shared" si="3"/>
        <v>45210</v>
      </c>
      <c r="C18" s="181"/>
      <c r="D18" s="181"/>
      <c r="E18" s="181"/>
      <c r="F18" s="181"/>
      <c r="G18" s="135"/>
      <c r="H18" s="179"/>
      <c r="I18" s="226">
        <f t="shared" si="0"/>
        <v>0</v>
      </c>
      <c r="J18" s="141">
        <f t="shared" si="1"/>
        <v>0</v>
      </c>
      <c r="K18" s="208">
        <f t="shared" si="2"/>
        <v>0</v>
      </c>
    </row>
    <row r="19" spans="2:11" ht="19.8" x14ac:dyDescent="0.25">
      <c r="B19" s="138">
        <f t="shared" si="3"/>
        <v>45211</v>
      </c>
      <c r="C19" s="181"/>
      <c r="D19" s="181"/>
      <c r="E19" s="181"/>
      <c r="F19" s="181"/>
      <c r="G19" s="135"/>
      <c r="H19" s="179"/>
      <c r="I19" s="226">
        <f t="shared" si="0"/>
        <v>0</v>
      </c>
      <c r="J19" s="141">
        <f t="shared" si="1"/>
        <v>0</v>
      </c>
      <c r="K19" s="208">
        <f t="shared" si="2"/>
        <v>0</v>
      </c>
    </row>
    <row r="20" spans="2:11" ht="19.8" x14ac:dyDescent="0.25">
      <c r="B20" s="138">
        <f t="shared" si="3"/>
        <v>45212</v>
      </c>
      <c r="C20" s="181"/>
      <c r="D20" s="181"/>
      <c r="E20" s="181"/>
      <c r="F20" s="181"/>
      <c r="G20" s="135"/>
      <c r="H20" s="179"/>
      <c r="I20" s="226">
        <f t="shared" si="0"/>
        <v>0</v>
      </c>
      <c r="J20" s="141">
        <f t="shared" si="1"/>
        <v>0</v>
      </c>
      <c r="K20" s="208">
        <f t="shared" si="2"/>
        <v>0</v>
      </c>
    </row>
    <row r="21" spans="2:11" ht="19.8" x14ac:dyDescent="0.25">
      <c r="B21" s="149">
        <f t="shared" si="3"/>
        <v>45213</v>
      </c>
      <c r="C21" s="189"/>
      <c r="D21" s="189"/>
      <c r="E21" s="189"/>
      <c r="F21" s="189"/>
      <c r="G21" s="189"/>
      <c r="H21" s="189"/>
      <c r="I21" s="226">
        <f t="shared" si="0"/>
        <v>0</v>
      </c>
      <c r="J21" s="141">
        <f t="shared" si="1"/>
        <v>0</v>
      </c>
      <c r="K21" s="208">
        <f t="shared" si="2"/>
        <v>0</v>
      </c>
    </row>
    <row r="22" spans="2:11" ht="19.8" x14ac:dyDescent="0.25">
      <c r="B22" s="149">
        <f t="shared" si="3"/>
        <v>45214</v>
      </c>
      <c r="C22" s="189"/>
      <c r="D22" s="189"/>
      <c r="E22" s="189"/>
      <c r="F22" s="189"/>
      <c r="G22" s="189"/>
      <c r="H22" s="189"/>
      <c r="I22" s="226">
        <f t="shared" si="0"/>
        <v>0</v>
      </c>
      <c r="J22" s="141">
        <f t="shared" si="1"/>
        <v>0</v>
      </c>
      <c r="K22" s="208">
        <f t="shared" si="2"/>
        <v>0</v>
      </c>
    </row>
    <row r="23" spans="2:11" ht="19.8" x14ac:dyDescent="0.25">
      <c r="B23" s="138">
        <f t="shared" si="3"/>
        <v>45215</v>
      </c>
      <c r="C23" s="181"/>
      <c r="D23" s="181"/>
      <c r="E23" s="181"/>
      <c r="F23" s="181"/>
      <c r="G23" s="135"/>
      <c r="H23" s="179"/>
      <c r="I23" s="226">
        <f t="shared" si="0"/>
        <v>0</v>
      </c>
      <c r="J23" s="141">
        <f t="shared" si="1"/>
        <v>0</v>
      </c>
      <c r="K23" s="208">
        <f t="shared" si="2"/>
        <v>0</v>
      </c>
    </row>
    <row r="24" spans="2:11" ht="19.8" x14ac:dyDescent="0.25">
      <c r="B24" s="138">
        <f t="shared" si="3"/>
        <v>45216</v>
      </c>
      <c r="C24" s="181"/>
      <c r="D24" s="181"/>
      <c r="E24" s="181"/>
      <c r="F24" s="181"/>
      <c r="G24" s="135"/>
      <c r="H24" s="179"/>
      <c r="I24" s="226">
        <f t="shared" si="0"/>
        <v>0</v>
      </c>
      <c r="J24" s="141">
        <f t="shared" si="1"/>
        <v>0</v>
      </c>
      <c r="K24" s="208">
        <f t="shared" si="2"/>
        <v>0</v>
      </c>
    </row>
    <row r="25" spans="2:11" ht="19.8" x14ac:dyDescent="0.25">
      <c r="B25" s="138">
        <f t="shared" si="3"/>
        <v>45217</v>
      </c>
      <c r="C25" s="181"/>
      <c r="D25" s="181"/>
      <c r="E25" s="181"/>
      <c r="F25" s="181"/>
      <c r="G25" s="135"/>
      <c r="H25" s="179"/>
      <c r="I25" s="226">
        <f t="shared" si="0"/>
        <v>0</v>
      </c>
      <c r="J25" s="141">
        <f t="shared" si="1"/>
        <v>0</v>
      </c>
      <c r="K25" s="208">
        <f t="shared" si="2"/>
        <v>0</v>
      </c>
    </row>
    <row r="26" spans="2:11" ht="19.8" x14ac:dyDescent="0.25">
      <c r="B26" s="138">
        <f t="shared" si="3"/>
        <v>45218</v>
      </c>
      <c r="C26" s="181"/>
      <c r="D26" s="181"/>
      <c r="E26" s="181"/>
      <c r="F26" s="181"/>
      <c r="G26" s="135"/>
      <c r="H26" s="179"/>
      <c r="I26" s="226">
        <f t="shared" si="0"/>
        <v>0</v>
      </c>
      <c r="J26" s="141">
        <f t="shared" si="1"/>
        <v>0</v>
      </c>
      <c r="K26" s="208">
        <f t="shared" si="2"/>
        <v>0</v>
      </c>
    </row>
    <row r="27" spans="2:11" ht="19.8" x14ac:dyDescent="0.25">
      <c r="B27" s="138">
        <f t="shared" si="3"/>
        <v>45219</v>
      </c>
      <c r="C27" s="181"/>
      <c r="D27" s="181"/>
      <c r="E27" s="181"/>
      <c r="F27" s="181"/>
      <c r="G27" s="135"/>
      <c r="H27" s="179"/>
      <c r="I27" s="226">
        <f t="shared" si="0"/>
        <v>0</v>
      </c>
      <c r="J27" s="141">
        <f t="shared" si="1"/>
        <v>0</v>
      </c>
      <c r="K27" s="208">
        <f t="shared" si="2"/>
        <v>0</v>
      </c>
    </row>
    <row r="28" spans="2:11" ht="19.8" x14ac:dyDescent="0.25">
      <c r="B28" s="149">
        <f t="shared" si="3"/>
        <v>45220</v>
      </c>
      <c r="C28" s="189"/>
      <c r="D28" s="189"/>
      <c r="E28" s="189"/>
      <c r="F28" s="189"/>
      <c r="G28" s="189"/>
      <c r="H28" s="189"/>
      <c r="I28" s="226">
        <f t="shared" si="0"/>
        <v>0</v>
      </c>
      <c r="J28" s="141">
        <f t="shared" si="1"/>
        <v>0</v>
      </c>
      <c r="K28" s="208">
        <f t="shared" si="2"/>
        <v>0</v>
      </c>
    </row>
    <row r="29" spans="2:11" ht="19.8" x14ac:dyDescent="0.25">
      <c r="B29" s="149">
        <f t="shared" si="3"/>
        <v>45221</v>
      </c>
      <c r="C29" s="189"/>
      <c r="D29" s="189"/>
      <c r="E29" s="189"/>
      <c r="F29" s="189"/>
      <c r="G29" s="189"/>
      <c r="H29" s="189"/>
      <c r="I29" s="226">
        <f t="shared" si="0"/>
        <v>0</v>
      </c>
      <c r="J29" s="141">
        <f t="shared" si="1"/>
        <v>0</v>
      </c>
      <c r="K29" s="208">
        <f t="shared" si="2"/>
        <v>0</v>
      </c>
    </row>
    <row r="30" spans="2:11" ht="19.8" x14ac:dyDescent="0.25">
      <c r="B30" s="138">
        <f t="shared" si="3"/>
        <v>45222</v>
      </c>
      <c r="C30" s="181"/>
      <c r="D30" s="181"/>
      <c r="E30" s="181"/>
      <c r="F30" s="181"/>
      <c r="G30" s="135"/>
      <c r="H30" s="179"/>
      <c r="I30" s="226">
        <f t="shared" si="0"/>
        <v>0</v>
      </c>
      <c r="J30" s="141">
        <f t="shared" si="1"/>
        <v>0</v>
      </c>
      <c r="K30" s="208">
        <f t="shared" si="2"/>
        <v>0</v>
      </c>
    </row>
    <row r="31" spans="2:11" ht="19.8" x14ac:dyDescent="0.25">
      <c r="B31" s="138">
        <f t="shared" si="3"/>
        <v>45223</v>
      </c>
      <c r="C31" s="181"/>
      <c r="D31" s="181"/>
      <c r="E31" s="181"/>
      <c r="F31" s="181"/>
      <c r="G31" s="135"/>
      <c r="H31" s="179"/>
      <c r="I31" s="226">
        <f t="shared" si="0"/>
        <v>0</v>
      </c>
      <c r="J31" s="141">
        <f t="shared" si="1"/>
        <v>0</v>
      </c>
      <c r="K31" s="208">
        <f t="shared" si="2"/>
        <v>0</v>
      </c>
    </row>
    <row r="32" spans="2:11" ht="19.8" x14ac:dyDescent="0.25">
      <c r="B32" s="138">
        <f t="shared" si="3"/>
        <v>45224</v>
      </c>
      <c r="C32" s="181"/>
      <c r="D32" s="181"/>
      <c r="E32" s="181"/>
      <c r="F32" s="181"/>
      <c r="G32" s="135"/>
      <c r="H32" s="179"/>
      <c r="I32" s="226">
        <f t="shared" si="0"/>
        <v>0</v>
      </c>
      <c r="J32" s="141">
        <f t="shared" si="1"/>
        <v>0</v>
      </c>
      <c r="K32" s="208">
        <f t="shared" si="2"/>
        <v>0</v>
      </c>
    </row>
    <row r="33" spans="2:11" ht="19.8" x14ac:dyDescent="0.25">
      <c r="B33" s="138">
        <f t="shared" si="3"/>
        <v>45225</v>
      </c>
      <c r="C33" s="181"/>
      <c r="D33" s="181"/>
      <c r="E33" s="181"/>
      <c r="F33" s="181"/>
      <c r="G33" s="135"/>
      <c r="H33" s="179"/>
      <c r="I33" s="226">
        <f t="shared" si="0"/>
        <v>0</v>
      </c>
      <c r="J33" s="141">
        <f t="shared" si="1"/>
        <v>0</v>
      </c>
      <c r="K33" s="208">
        <f t="shared" si="2"/>
        <v>0</v>
      </c>
    </row>
    <row r="34" spans="2:11" ht="19.8" x14ac:dyDescent="0.25">
      <c r="B34" s="138">
        <f t="shared" si="3"/>
        <v>45226</v>
      </c>
      <c r="C34" s="181"/>
      <c r="D34" s="181"/>
      <c r="E34" s="181"/>
      <c r="F34" s="181"/>
      <c r="G34" s="135"/>
      <c r="H34" s="179"/>
      <c r="I34" s="226">
        <f t="shared" si="0"/>
        <v>0</v>
      </c>
      <c r="J34" s="141">
        <f t="shared" si="1"/>
        <v>0</v>
      </c>
      <c r="K34" s="208">
        <f t="shared" si="2"/>
        <v>0</v>
      </c>
    </row>
    <row r="35" spans="2:11" ht="19.8" x14ac:dyDescent="0.25">
      <c r="B35" s="149">
        <f t="shared" si="3"/>
        <v>45227</v>
      </c>
      <c r="C35" s="189"/>
      <c r="D35" s="189"/>
      <c r="E35" s="189"/>
      <c r="F35" s="189"/>
      <c r="G35" s="189"/>
      <c r="H35" s="189"/>
      <c r="I35" s="226">
        <f t="shared" si="0"/>
        <v>0</v>
      </c>
      <c r="J35" s="141">
        <f t="shared" si="1"/>
        <v>0</v>
      </c>
      <c r="K35" s="208">
        <f t="shared" si="2"/>
        <v>0</v>
      </c>
    </row>
    <row r="36" spans="2:11" ht="19.8" x14ac:dyDescent="0.25">
      <c r="B36" s="149">
        <f t="shared" si="3"/>
        <v>45228</v>
      </c>
      <c r="C36" s="189"/>
      <c r="D36" s="189"/>
      <c r="E36" s="189"/>
      <c r="F36" s="189"/>
      <c r="G36" s="189"/>
      <c r="H36" s="189"/>
      <c r="I36" s="226">
        <f t="shared" si="0"/>
        <v>0</v>
      </c>
      <c r="J36" s="141">
        <f t="shared" si="1"/>
        <v>0</v>
      </c>
      <c r="K36" s="208">
        <f t="shared" si="2"/>
        <v>0</v>
      </c>
    </row>
    <row r="37" spans="2:11" ht="19.8" x14ac:dyDescent="0.25">
      <c r="B37" s="138">
        <f t="shared" si="3"/>
        <v>45229</v>
      </c>
      <c r="C37" s="181"/>
      <c r="D37" s="181"/>
      <c r="E37" s="181"/>
      <c r="F37" s="181"/>
      <c r="G37" s="135"/>
      <c r="H37" s="179"/>
      <c r="I37" s="226">
        <f t="shared" si="0"/>
        <v>0</v>
      </c>
      <c r="J37" s="141">
        <f t="shared" si="1"/>
        <v>0</v>
      </c>
      <c r="K37" s="213">
        <f t="shared" si="2"/>
        <v>0</v>
      </c>
    </row>
    <row r="38" spans="2:11" ht="20.399999999999999" thickBot="1" x14ac:dyDescent="0.3">
      <c r="B38" s="138">
        <f t="shared" si="3"/>
        <v>45230</v>
      </c>
      <c r="C38" s="180"/>
      <c r="D38" s="180"/>
      <c r="E38" s="180"/>
      <c r="F38" s="180"/>
      <c r="G38" s="180"/>
      <c r="H38" s="180"/>
      <c r="I38" s="227">
        <f t="shared" si="0"/>
        <v>0</v>
      </c>
      <c r="J38" s="223">
        <f t="shared" si="1"/>
        <v>0</v>
      </c>
      <c r="K38" s="214">
        <f t="shared" si="2"/>
        <v>0</v>
      </c>
    </row>
    <row r="39" spans="2:11" ht="20.25" customHeight="1" thickTop="1" x14ac:dyDescent="0.3">
      <c r="B39" s="172"/>
      <c r="C39" s="172"/>
      <c r="D39" s="172"/>
      <c r="E39" s="172"/>
      <c r="F39" s="172"/>
      <c r="G39" s="172"/>
      <c r="H39" s="172"/>
    </row>
  </sheetData>
  <sheetProtection algorithmName="SHA-512" hashValue="M4sbtpHYDCijgXJ+c0l130V/zd/b4ZAuhaNlqSaSdkPWdDOQY6GnfFrjU9qq7pp5KnDXtbh9cmV+N35PrDCS3A==" saltValue="ciNylyOTp0Ew+Dvc+r5NtQ=="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F2:G3 M5:N7 N1:N2 R7:XFD37 L1:L6 I35:I1048576 P7:Q7 J38:XFD1048576 P1:XFD6 J8:Q37 I2 O1:O7 C8:F37 H16 C38:H1048576 H32 H25 H37 H30 H23 H11:H12 H9 B8:B1048576" xr:uid="{00000000-0002-0000-10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000-000001000000}"/>
    <dataValidation allowBlank="1" showInputMessage="1" showErrorMessage="1" prompt="Enter Teacher and School details in cells below" sqref="B1" xr:uid="{00000000-0002-0000-1000-000002000000}"/>
    <dataValidation allowBlank="1" showInputMessage="1" showErrorMessage="1" prompt="Enter Teacher Name and FTE in cells to the right" sqref="B2" xr:uid="{00000000-0002-0000-1000-000003000000}"/>
    <dataValidation allowBlank="1" showInputMessage="1" showErrorMessage="1" prompt="Enter Teacher Name in this cell" sqref="C2" xr:uid="{00000000-0002-0000-1000-000004000000}"/>
    <dataValidation allowBlank="1" showInputMessage="1" showErrorMessage="1" prompt="Enter Teacher's FTE in this cell" sqref="D2" xr:uid="{00000000-0002-0000-1000-000005000000}"/>
    <dataValidation allowBlank="1" showInputMessage="1" showErrorMessage="1" prompt="Enter School Name in cell to the right" sqref="B3" xr:uid="{00000000-0002-0000-1000-000006000000}"/>
    <dataValidation allowBlank="1" showInputMessage="1" showErrorMessage="1" prompt="Enter School Name in this cell" sqref="C3" xr:uid="{00000000-0002-0000-1000-000007000000}"/>
    <dataValidation allowBlank="1" showInputMessage="1" showErrorMessage="1" prompt="Enter Total Assignable Hours in cell below" sqref="B5" xr:uid="{00000000-0002-0000-1000-000008000000}"/>
    <dataValidation allowBlank="1" showInputMessage="1" showErrorMessage="1" prompt="Total Assignable Hours Worked are automatically calculated in cell below" sqref="D5" xr:uid="{00000000-0002-0000-1000-000009000000}"/>
    <dataValidation allowBlank="1" showInputMessage="1" showErrorMessage="1" prompt="Regular Hours are automatically calculated in cell below" sqref="C5" xr:uid="{00000000-0002-0000-1000-00000A000000}"/>
    <dataValidation allowBlank="1" showInputMessage="1" showErrorMessage="1" prompt="Enter Total Work Week Hours in this cell" sqref="B6" xr:uid="{00000000-0002-0000-1000-00000B000000}"/>
    <dataValidation allowBlank="1" showInputMessage="1" showErrorMessage="1" prompt="Total Hours Worked are automatically calculated in this cell" sqref="C6:D6" xr:uid="{00000000-0002-0000-1000-00000C000000}"/>
    <dataValidation allowBlank="1" showInputMessage="1" showErrorMessage="1" prompt="Enter Date in this column under this heading. Use heading filters to find specific entries" sqref="B7" xr:uid="{00000000-0002-0000-1000-00000D000000}"/>
    <dataValidation allowBlank="1" showInputMessage="1" showErrorMessage="1" prompt="Enter Assigned Time After School in this column under this heading." sqref="H7 I8:I34" xr:uid="{00000000-0002-0000-1000-00000E000000}"/>
    <dataValidation allowBlank="1" showInputMessage="1" showErrorMessage="1" prompt="Assigned Hours Worked are automatically calculated in this column under this heading." sqref="J7:K7" xr:uid="{00000000-0002-0000-1000-00000F000000}"/>
    <dataValidation allowBlank="1" showInputMessage="1" showErrorMessage="1" prompt="Total Assignable Hours Worked to date automatically calculated in this cell." sqref="E6 I6" xr:uid="{00000000-0002-0000-1000-000010000000}"/>
    <dataValidation allowBlank="1" showInputMessage="1" showErrorMessage="1" prompt="Total Assignable Hours Worked to date are automatically calculated in cell below" sqref="I4 E5" xr:uid="{00000000-0002-0000-1000-000011000000}"/>
    <dataValidation allowBlank="1" showInputMessage="1" showErrorMessage="1" prompt="adsfa" sqref="H2" xr:uid="{00000000-0002-0000-1000-000012000000}"/>
  </dataValidations>
  <hyperlinks>
    <hyperlink ref="J2" location="'Mon-Day 1-S1'!Print_Titles" display="MON | Day 1 - Sem 1" xr:uid="{00000000-0004-0000-1000-000000000000}"/>
    <hyperlink ref="J3" location="'Tue-Day 2-S1'!Print_Titles" display="TUE | Day 2 - Sem 1" xr:uid="{00000000-0004-0000-1000-000001000000}"/>
    <hyperlink ref="J4" location="'Wed-Day 3-S1'!Print_Titles" display="WED | Day 3 - Sem 1" xr:uid="{00000000-0004-0000-1000-000002000000}"/>
    <hyperlink ref="J5" location="'Thu-Day 4-S1'!Print_Titles" display="THU | Day 4 - Sem 1" xr:uid="{00000000-0004-0000-1000-000003000000}"/>
    <hyperlink ref="J6" location="'Fri-Day 5-S1'!Print_Titles" display="FRI | Day 5 - Sem 1" xr:uid="{00000000-0004-0000-1000-000004000000}"/>
    <hyperlink ref="M2" location="'Day 6'!A1" display="Day 6 - Sem 1" xr:uid="{00000000-0004-0000-1000-000005000000}"/>
    <hyperlink ref="M3" location="'Early Dismissal 1'!A1" display="Early Out 1 - Sem 1" xr:uid="{00000000-0004-0000-1000-000006000000}"/>
    <hyperlink ref="M4" location="'Early Dismissal 2'!A1" display="Early Out 2 - Sem 1" xr:uid="{00000000-0004-0000-1000-000007000000}"/>
    <hyperlink ref="J2:K2" location="'Mon-Day 1'!A1" display="MON | Day 1 - Sem 1" xr:uid="{00000000-0004-0000-1000-000008000000}"/>
    <hyperlink ref="J3:K3" location="'Tue-Day 2'!A1" display="TUE | Day 2 - Sem 1" xr:uid="{00000000-0004-0000-1000-000009000000}"/>
    <hyperlink ref="J4:K4" location="'Wed-Day 3'!A1" display="WED | Day 3 - Sem 1" xr:uid="{00000000-0004-0000-1000-00000A000000}"/>
    <hyperlink ref="J5:K5" location="'Thu-Day 4'!A1" display="THU | Day 4 - Sem 1" xr:uid="{00000000-0004-0000-1000-00000B000000}"/>
    <hyperlink ref="J6:K6" location="'Fri-Day 5'!A1" display="FRI | Day 5 - Sem 1" xr:uid="{00000000-0004-0000-1000-00000C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F23A468D-2103-4CEC-85BB-C889BDCD23BC}">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BBC177DC-B0E4-4297-93E0-AA593471485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pageSetUpPr fitToPage="1"/>
  </sheetPr>
  <dimension ref="B1:O38"/>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B32" sqref="B32"/>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3.453125" style="123" customWidth="1"/>
    <col min="14" max="14" width="9.90625" style="123" customWidth="1"/>
    <col min="15" max="15" width="1.90625" style="123" customWidth="1"/>
    <col min="16" max="16384" width="9" style="123"/>
  </cols>
  <sheetData>
    <row r="1" spans="2:15" ht="35.25" customHeight="1" thickTop="1" thickBot="1" x14ac:dyDescent="0.5">
      <c r="B1" s="598" t="s">
        <v>73</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October!B6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SUM(I8:I37)/60</f>
        <v>0</v>
      </c>
      <c r="D6" s="222">
        <f>SUM(K8:K37)</f>
        <v>0</v>
      </c>
      <c r="E6" s="122">
        <f>October!E6+D6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45231</v>
      </c>
      <c r="C8" s="186"/>
      <c r="D8" s="186"/>
      <c r="E8" s="186"/>
      <c r="F8" s="186"/>
      <c r="G8" s="135"/>
      <c r="H8" s="179"/>
      <c r="I8" s="226">
        <f t="shared" ref="I8:I37" si="0">E8</f>
        <v>0</v>
      </c>
      <c r="J8" s="141">
        <f t="shared" ref="J8:J37" si="1">IFERROR(C8+D8+F8+H8,0)</f>
        <v>0</v>
      </c>
      <c r="K8" s="208">
        <f t="shared" ref="K8:K37" si="2">IFERROR(J8/60,0)</f>
        <v>0</v>
      </c>
    </row>
    <row r="9" spans="2:15" ht="19.8" x14ac:dyDescent="0.25">
      <c r="B9" s="138">
        <f>+B8+1</f>
        <v>45232</v>
      </c>
      <c r="C9" s="186"/>
      <c r="D9" s="186"/>
      <c r="E9" s="186"/>
      <c r="F9" s="186"/>
      <c r="G9" s="135"/>
      <c r="H9" s="179"/>
      <c r="I9" s="226">
        <f t="shared" si="0"/>
        <v>0</v>
      </c>
      <c r="J9" s="141">
        <f t="shared" si="1"/>
        <v>0</v>
      </c>
      <c r="K9" s="208">
        <f t="shared" si="2"/>
        <v>0</v>
      </c>
    </row>
    <row r="10" spans="2:15" ht="19.8" x14ac:dyDescent="0.25">
      <c r="B10" s="138">
        <f t="shared" ref="B10:B37" si="3">+B9+1</f>
        <v>45233</v>
      </c>
      <c r="C10" s="180"/>
      <c r="D10" s="180"/>
      <c r="E10" s="180"/>
      <c r="F10" s="180"/>
      <c r="G10" s="135"/>
      <c r="H10" s="179"/>
      <c r="I10" s="226">
        <f t="shared" si="0"/>
        <v>0</v>
      </c>
      <c r="J10" s="141">
        <f t="shared" si="1"/>
        <v>0</v>
      </c>
      <c r="K10" s="208">
        <f t="shared" si="2"/>
        <v>0</v>
      </c>
    </row>
    <row r="11" spans="2:15" ht="19.8" x14ac:dyDescent="0.25">
      <c r="B11" s="149">
        <f t="shared" si="3"/>
        <v>45234</v>
      </c>
      <c r="C11" s="189"/>
      <c r="D11" s="189"/>
      <c r="E11" s="189"/>
      <c r="F11" s="189"/>
      <c r="G11" s="189"/>
      <c r="H11" s="189"/>
      <c r="I11" s="226">
        <f t="shared" si="0"/>
        <v>0</v>
      </c>
      <c r="J11" s="141">
        <f t="shared" si="1"/>
        <v>0</v>
      </c>
      <c r="K11" s="208">
        <f t="shared" si="2"/>
        <v>0</v>
      </c>
    </row>
    <row r="12" spans="2:15" ht="19.8" x14ac:dyDescent="0.25">
      <c r="B12" s="149">
        <f t="shared" si="3"/>
        <v>45235</v>
      </c>
      <c r="C12" s="189"/>
      <c r="D12" s="189"/>
      <c r="E12" s="189"/>
      <c r="F12" s="189"/>
      <c r="G12" s="189"/>
      <c r="H12" s="189"/>
      <c r="I12" s="226">
        <f t="shared" si="0"/>
        <v>0</v>
      </c>
      <c r="J12" s="141">
        <f t="shared" si="1"/>
        <v>0</v>
      </c>
      <c r="K12" s="208">
        <f t="shared" si="2"/>
        <v>0</v>
      </c>
    </row>
    <row r="13" spans="2:15" ht="19.8" x14ac:dyDescent="0.25">
      <c r="B13" s="138">
        <f t="shared" si="3"/>
        <v>45236</v>
      </c>
      <c r="C13" s="186"/>
      <c r="D13" s="186"/>
      <c r="E13" s="186"/>
      <c r="F13" s="186"/>
      <c r="G13" s="135"/>
      <c r="H13" s="179"/>
      <c r="I13" s="226">
        <f t="shared" si="0"/>
        <v>0</v>
      </c>
      <c r="J13" s="141">
        <f t="shared" si="1"/>
        <v>0</v>
      </c>
      <c r="K13" s="208">
        <f t="shared" si="2"/>
        <v>0</v>
      </c>
    </row>
    <row r="14" spans="2:15" ht="19.8" x14ac:dyDescent="0.25">
      <c r="B14" s="138">
        <f t="shared" si="3"/>
        <v>45237</v>
      </c>
      <c r="C14" s="186"/>
      <c r="D14" s="186"/>
      <c r="E14" s="186"/>
      <c r="F14" s="186"/>
      <c r="G14" s="135"/>
      <c r="H14" s="179"/>
      <c r="I14" s="226">
        <f t="shared" si="0"/>
        <v>0</v>
      </c>
      <c r="J14" s="141">
        <f t="shared" si="1"/>
        <v>0</v>
      </c>
      <c r="K14" s="208">
        <f t="shared" si="2"/>
        <v>0</v>
      </c>
    </row>
    <row r="15" spans="2:15" ht="19.8" x14ac:dyDescent="0.25">
      <c r="B15" s="138">
        <f t="shared" si="3"/>
        <v>45238</v>
      </c>
      <c r="C15" s="186"/>
      <c r="D15" s="186"/>
      <c r="E15" s="186"/>
      <c r="F15" s="186"/>
      <c r="G15" s="135"/>
      <c r="H15" s="179"/>
      <c r="I15" s="226">
        <f t="shared" si="0"/>
        <v>0</v>
      </c>
      <c r="J15" s="141">
        <f t="shared" si="1"/>
        <v>0</v>
      </c>
      <c r="K15" s="208">
        <f t="shared" si="2"/>
        <v>0</v>
      </c>
    </row>
    <row r="16" spans="2:15" ht="19.8" x14ac:dyDescent="0.25">
      <c r="B16" s="138">
        <f t="shared" si="3"/>
        <v>45239</v>
      </c>
      <c r="C16" s="186"/>
      <c r="D16" s="186"/>
      <c r="E16" s="186"/>
      <c r="F16" s="186"/>
      <c r="G16" s="135"/>
      <c r="H16" s="179"/>
      <c r="I16" s="226">
        <f t="shared" si="0"/>
        <v>0</v>
      </c>
      <c r="J16" s="141">
        <f t="shared" si="1"/>
        <v>0</v>
      </c>
      <c r="K16" s="208">
        <f t="shared" si="2"/>
        <v>0</v>
      </c>
    </row>
    <row r="17" spans="2:11" ht="19.8" x14ac:dyDescent="0.25">
      <c r="B17" s="138">
        <f t="shared" si="3"/>
        <v>45240</v>
      </c>
      <c r="C17" s="186"/>
      <c r="D17" s="186"/>
      <c r="E17" s="186"/>
      <c r="F17" s="186"/>
      <c r="G17" s="135"/>
      <c r="H17" s="179"/>
      <c r="I17" s="226">
        <f t="shared" si="0"/>
        <v>0</v>
      </c>
      <c r="J17" s="141">
        <f t="shared" si="1"/>
        <v>0</v>
      </c>
      <c r="K17" s="208">
        <f t="shared" si="2"/>
        <v>0</v>
      </c>
    </row>
    <row r="18" spans="2:11" ht="19.8" x14ac:dyDescent="0.25">
      <c r="B18" s="149">
        <f t="shared" si="3"/>
        <v>45241</v>
      </c>
      <c r="C18" s="189"/>
      <c r="D18" s="189"/>
      <c r="E18" s="189"/>
      <c r="F18" s="189"/>
      <c r="G18" s="189"/>
      <c r="H18" s="189"/>
      <c r="I18" s="226">
        <f t="shared" si="0"/>
        <v>0</v>
      </c>
      <c r="J18" s="141">
        <f t="shared" si="1"/>
        <v>0</v>
      </c>
      <c r="K18" s="208">
        <f t="shared" si="2"/>
        <v>0</v>
      </c>
    </row>
    <row r="19" spans="2:11" ht="19.8" x14ac:dyDescent="0.25">
      <c r="B19" s="149">
        <f t="shared" si="3"/>
        <v>45242</v>
      </c>
      <c r="C19" s="189"/>
      <c r="D19" s="189"/>
      <c r="E19" s="189"/>
      <c r="F19" s="189"/>
      <c r="G19" s="189"/>
      <c r="H19" s="189"/>
      <c r="I19" s="226">
        <f t="shared" si="0"/>
        <v>0</v>
      </c>
      <c r="J19" s="141">
        <f t="shared" si="1"/>
        <v>0</v>
      </c>
      <c r="K19" s="208">
        <f t="shared" si="2"/>
        <v>0</v>
      </c>
    </row>
    <row r="20" spans="2:11" ht="19.8" x14ac:dyDescent="0.25">
      <c r="B20" s="138">
        <f t="shared" si="3"/>
        <v>45243</v>
      </c>
      <c r="C20" s="186"/>
      <c r="D20" s="186"/>
      <c r="E20" s="186"/>
      <c r="F20" s="186"/>
      <c r="G20" s="135"/>
      <c r="H20" s="179"/>
      <c r="I20" s="226">
        <f t="shared" si="0"/>
        <v>0</v>
      </c>
      <c r="J20" s="141">
        <f t="shared" si="1"/>
        <v>0</v>
      </c>
      <c r="K20" s="208">
        <f t="shared" si="2"/>
        <v>0</v>
      </c>
    </row>
    <row r="21" spans="2:11" ht="19.8" x14ac:dyDescent="0.25">
      <c r="B21" s="138">
        <f t="shared" si="3"/>
        <v>45244</v>
      </c>
      <c r="C21" s="186"/>
      <c r="D21" s="186"/>
      <c r="E21" s="186"/>
      <c r="F21" s="186"/>
      <c r="G21" s="135"/>
      <c r="H21" s="179"/>
      <c r="I21" s="226">
        <f t="shared" si="0"/>
        <v>0</v>
      </c>
      <c r="J21" s="141">
        <f t="shared" si="1"/>
        <v>0</v>
      </c>
      <c r="K21" s="208">
        <f t="shared" si="2"/>
        <v>0</v>
      </c>
    </row>
    <row r="22" spans="2:11" ht="19.8" x14ac:dyDescent="0.25">
      <c r="B22" s="138">
        <f t="shared" si="3"/>
        <v>45245</v>
      </c>
      <c r="C22" s="186"/>
      <c r="D22" s="186"/>
      <c r="E22" s="186"/>
      <c r="F22" s="186"/>
      <c r="G22" s="135"/>
      <c r="H22" s="179"/>
      <c r="I22" s="226">
        <f t="shared" si="0"/>
        <v>0</v>
      </c>
      <c r="J22" s="141">
        <f t="shared" si="1"/>
        <v>0</v>
      </c>
      <c r="K22" s="208">
        <f t="shared" si="2"/>
        <v>0</v>
      </c>
    </row>
    <row r="23" spans="2:11" ht="19.8" x14ac:dyDescent="0.25">
      <c r="B23" s="138">
        <f t="shared" si="3"/>
        <v>45246</v>
      </c>
      <c r="C23" s="186"/>
      <c r="D23" s="186"/>
      <c r="E23" s="186"/>
      <c r="F23" s="186"/>
      <c r="G23" s="135"/>
      <c r="H23" s="179"/>
      <c r="I23" s="226">
        <f t="shared" si="0"/>
        <v>0</v>
      </c>
      <c r="J23" s="141">
        <f t="shared" si="1"/>
        <v>0</v>
      </c>
      <c r="K23" s="208">
        <f t="shared" si="2"/>
        <v>0</v>
      </c>
    </row>
    <row r="24" spans="2:11" ht="19.8" x14ac:dyDescent="0.25">
      <c r="B24" s="138">
        <f t="shared" si="3"/>
        <v>45247</v>
      </c>
      <c r="C24" s="186"/>
      <c r="D24" s="186"/>
      <c r="E24" s="186"/>
      <c r="F24" s="186"/>
      <c r="G24" s="135"/>
      <c r="H24" s="179"/>
      <c r="I24" s="226">
        <f t="shared" si="0"/>
        <v>0</v>
      </c>
      <c r="J24" s="141">
        <f t="shared" si="1"/>
        <v>0</v>
      </c>
      <c r="K24" s="208">
        <f t="shared" si="2"/>
        <v>0</v>
      </c>
    </row>
    <row r="25" spans="2:11" ht="19.8" x14ac:dyDescent="0.25">
      <c r="B25" s="149">
        <f t="shared" si="3"/>
        <v>45248</v>
      </c>
      <c r="C25" s="189"/>
      <c r="D25" s="189"/>
      <c r="E25" s="189"/>
      <c r="F25" s="189"/>
      <c r="G25" s="189"/>
      <c r="H25" s="189"/>
      <c r="I25" s="226">
        <f t="shared" si="0"/>
        <v>0</v>
      </c>
      <c r="J25" s="141">
        <f t="shared" si="1"/>
        <v>0</v>
      </c>
      <c r="K25" s="208">
        <f t="shared" si="2"/>
        <v>0</v>
      </c>
    </row>
    <row r="26" spans="2:11" ht="19.8" x14ac:dyDescent="0.25">
      <c r="B26" s="149">
        <f t="shared" si="3"/>
        <v>45249</v>
      </c>
      <c r="C26" s="189"/>
      <c r="D26" s="189"/>
      <c r="E26" s="189"/>
      <c r="F26" s="189"/>
      <c r="G26" s="189"/>
      <c r="H26" s="189"/>
      <c r="I26" s="226">
        <f t="shared" si="0"/>
        <v>0</v>
      </c>
      <c r="J26" s="141">
        <f t="shared" si="1"/>
        <v>0</v>
      </c>
      <c r="K26" s="208">
        <f t="shared" si="2"/>
        <v>0</v>
      </c>
    </row>
    <row r="27" spans="2:11" ht="19.8" x14ac:dyDescent="0.25">
      <c r="B27" s="138">
        <f t="shared" si="3"/>
        <v>45250</v>
      </c>
      <c r="C27" s="186"/>
      <c r="D27" s="186"/>
      <c r="E27" s="186"/>
      <c r="F27" s="186"/>
      <c r="G27" s="135"/>
      <c r="H27" s="179"/>
      <c r="I27" s="226">
        <f t="shared" si="0"/>
        <v>0</v>
      </c>
      <c r="J27" s="141">
        <f t="shared" si="1"/>
        <v>0</v>
      </c>
      <c r="K27" s="208">
        <f t="shared" si="2"/>
        <v>0</v>
      </c>
    </row>
    <row r="28" spans="2:11" ht="19.8" x14ac:dyDescent="0.25">
      <c r="B28" s="138">
        <f t="shared" si="3"/>
        <v>45251</v>
      </c>
      <c r="C28" s="186"/>
      <c r="D28" s="186"/>
      <c r="E28" s="186"/>
      <c r="F28" s="186"/>
      <c r="G28" s="135"/>
      <c r="H28" s="179"/>
      <c r="I28" s="226">
        <f t="shared" si="0"/>
        <v>0</v>
      </c>
      <c r="J28" s="141">
        <f t="shared" si="1"/>
        <v>0</v>
      </c>
      <c r="K28" s="208">
        <f t="shared" si="2"/>
        <v>0</v>
      </c>
    </row>
    <row r="29" spans="2:11" ht="19.8" x14ac:dyDescent="0.25">
      <c r="B29" s="138">
        <f t="shared" si="3"/>
        <v>45252</v>
      </c>
      <c r="C29" s="186"/>
      <c r="D29" s="186"/>
      <c r="E29" s="186"/>
      <c r="F29" s="186"/>
      <c r="G29" s="135"/>
      <c r="H29" s="179"/>
      <c r="I29" s="226">
        <f t="shared" si="0"/>
        <v>0</v>
      </c>
      <c r="J29" s="141">
        <f t="shared" si="1"/>
        <v>0</v>
      </c>
      <c r="K29" s="208">
        <f t="shared" si="2"/>
        <v>0</v>
      </c>
    </row>
    <row r="30" spans="2:11" ht="19.8" x14ac:dyDescent="0.25">
      <c r="B30" s="138">
        <f t="shared" si="3"/>
        <v>45253</v>
      </c>
      <c r="C30" s="186"/>
      <c r="D30" s="186"/>
      <c r="E30" s="186"/>
      <c r="F30" s="186"/>
      <c r="G30" s="135"/>
      <c r="H30" s="179"/>
      <c r="I30" s="226">
        <f t="shared" si="0"/>
        <v>0</v>
      </c>
      <c r="J30" s="141">
        <f t="shared" si="1"/>
        <v>0</v>
      </c>
      <c r="K30" s="208">
        <f t="shared" si="2"/>
        <v>0</v>
      </c>
    </row>
    <row r="31" spans="2:11" ht="19.8" x14ac:dyDescent="0.25">
      <c r="B31" s="138">
        <f t="shared" si="3"/>
        <v>45254</v>
      </c>
      <c r="C31" s="186"/>
      <c r="D31" s="186"/>
      <c r="E31" s="186"/>
      <c r="F31" s="186"/>
      <c r="G31" s="135"/>
      <c r="H31" s="179"/>
      <c r="I31" s="226">
        <f t="shared" si="0"/>
        <v>0</v>
      </c>
      <c r="J31" s="141">
        <f t="shared" si="1"/>
        <v>0</v>
      </c>
      <c r="K31" s="208">
        <f t="shared" si="2"/>
        <v>0</v>
      </c>
    </row>
    <row r="32" spans="2:11" ht="19.8" x14ac:dyDescent="0.25">
      <c r="B32" s="149">
        <f t="shared" si="3"/>
        <v>45255</v>
      </c>
      <c r="C32" s="189"/>
      <c r="D32" s="189"/>
      <c r="E32" s="189"/>
      <c r="F32" s="189"/>
      <c r="G32" s="189"/>
      <c r="H32" s="189"/>
      <c r="I32" s="226">
        <f t="shared" si="0"/>
        <v>0</v>
      </c>
      <c r="J32" s="141">
        <f t="shared" si="1"/>
        <v>0</v>
      </c>
      <c r="K32" s="208">
        <f t="shared" si="2"/>
        <v>0</v>
      </c>
    </row>
    <row r="33" spans="2:11" ht="19.8" x14ac:dyDescent="0.25">
      <c r="B33" s="149">
        <f t="shared" si="3"/>
        <v>45256</v>
      </c>
      <c r="C33" s="189"/>
      <c r="D33" s="189"/>
      <c r="E33" s="189"/>
      <c r="F33" s="189"/>
      <c r="G33" s="189"/>
      <c r="H33" s="189"/>
      <c r="I33" s="226">
        <f t="shared" si="0"/>
        <v>0</v>
      </c>
      <c r="J33" s="141">
        <f t="shared" si="1"/>
        <v>0</v>
      </c>
      <c r="K33" s="208">
        <f t="shared" si="2"/>
        <v>0</v>
      </c>
    </row>
    <row r="34" spans="2:11" ht="19.8" x14ac:dyDescent="0.25">
      <c r="B34" s="138">
        <f t="shared" si="3"/>
        <v>45257</v>
      </c>
      <c r="C34" s="186"/>
      <c r="D34" s="186"/>
      <c r="E34" s="186"/>
      <c r="F34" s="186"/>
      <c r="G34" s="135"/>
      <c r="H34" s="179"/>
      <c r="I34" s="226">
        <f t="shared" si="0"/>
        <v>0</v>
      </c>
      <c r="J34" s="141">
        <f t="shared" si="1"/>
        <v>0</v>
      </c>
      <c r="K34" s="208">
        <f t="shared" si="2"/>
        <v>0</v>
      </c>
    </row>
    <row r="35" spans="2:11" ht="19.8" x14ac:dyDescent="0.25">
      <c r="B35" s="138">
        <f t="shared" si="3"/>
        <v>45258</v>
      </c>
      <c r="C35" s="186"/>
      <c r="D35" s="186"/>
      <c r="E35" s="186"/>
      <c r="F35" s="186"/>
      <c r="G35" s="135"/>
      <c r="H35" s="179"/>
      <c r="I35" s="226">
        <f t="shared" si="0"/>
        <v>0</v>
      </c>
      <c r="J35" s="141">
        <f t="shared" si="1"/>
        <v>0</v>
      </c>
      <c r="K35" s="208">
        <f t="shared" si="2"/>
        <v>0</v>
      </c>
    </row>
    <row r="36" spans="2:11" ht="19.8" x14ac:dyDescent="0.25">
      <c r="B36" s="138">
        <f t="shared" si="3"/>
        <v>45259</v>
      </c>
      <c r="C36" s="186"/>
      <c r="D36" s="186"/>
      <c r="E36" s="186"/>
      <c r="F36" s="186"/>
      <c r="G36" s="135"/>
      <c r="H36" s="179"/>
      <c r="I36" s="226">
        <f t="shared" si="0"/>
        <v>0</v>
      </c>
      <c r="J36" s="141">
        <f t="shared" si="1"/>
        <v>0</v>
      </c>
      <c r="K36" s="208">
        <f t="shared" si="2"/>
        <v>0</v>
      </c>
    </row>
    <row r="37" spans="2:11" ht="20.399999999999999" thickBot="1" x14ac:dyDescent="0.3">
      <c r="B37" s="138">
        <f t="shared" si="3"/>
        <v>45260</v>
      </c>
      <c r="C37" s="186"/>
      <c r="D37" s="186"/>
      <c r="E37" s="186"/>
      <c r="F37" s="186"/>
      <c r="G37" s="135"/>
      <c r="H37" s="179"/>
      <c r="I37" s="227">
        <f t="shared" si="0"/>
        <v>0</v>
      </c>
      <c r="J37" s="223">
        <f t="shared" si="1"/>
        <v>0</v>
      </c>
      <c r="K37" s="209">
        <f t="shared" si="2"/>
        <v>0</v>
      </c>
    </row>
    <row r="38" spans="2:11" ht="20.25" customHeight="1" thickTop="1" x14ac:dyDescent="0.3">
      <c r="B38" s="172"/>
      <c r="C38" s="172"/>
      <c r="D38" s="172"/>
      <c r="E38" s="172"/>
      <c r="F38" s="172"/>
      <c r="G38" s="172"/>
      <c r="H38" s="172"/>
    </row>
  </sheetData>
  <sheetProtection algorithmName="SHA-512" hashValue="Ds4pSqSR4I/1kHGE0fN2UAHQsMQfzVakJlY9eVSsCj0cgYVMU9NszX186uedng4SvY/YlxcR8dl5ZYLlod4GoA==" saltValue="mrww3ZVfOpcwtpAI3UvpM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100-000000000000}"/>
    <dataValidation allowBlank="1" showInputMessage="1" showErrorMessage="1" prompt="Total Assignable Hours Worked to date are automatically calculated in cell below" sqref="I4 E5" xr:uid="{00000000-0002-0000-1100-000001000000}"/>
    <dataValidation allowBlank="1" showInputMessage="1" showErrorMessage="1" prompt="Total Assignable Hours Worked to date automatically calculated in this cell." sqref="E6 I6" xr:uid="{00000000-0002-0000-1100-000002000000}"/>
    <dataValidation allowBlank="1" showInputMessage="1" showErrorMessage="1" prompt="Assigned Hours Worked are automatically calculated in this column under this heading." sqref="J7:K7" xr:uid="{00000000-0002-0000-1100-000003000000}"/>
    <dataValidation allowBlank="1" showInputMessage="1" showErrorMessage="1" prompt="Enter Assigned Time After School in this column under this heading." sqref="H7 I8:I34" xr:uid="{00000000-0002-0000-1100-000004000000}"/>
    <dataValidation allowBlank="1" showInputMessage="1" showErrorMessage="1" prompt="Enter Date in this column under this heading. Use heading filters to find specific entries" sqref="B7" xr:uid="{00000000-0002-0000-1100-000005000000}"/>
    <dataValidation allowBlank="1" showInputMessage="1" showErrorMessage="1" prompt="Total Hours Worked are automatically calculated in this cell" sqref="C6:D6" xr:uid="{00000000-0002-0000-1100-000006000000}"/>
    <dataValidation allowBlank="1" showInputMessage="1" showErrorMessage="1" prompt="Enter Total Work Week Hours in this cell" sqref="B6" xr:uid="{00000000-0002-0000-1100-000007000000}"/>
    <dataValidation allowBlank="1" showInputMessage="1" showErrorMessage="1" prompt="Regular Hours are automatically calculated in cell below" sqref="C5" xr:uid="{00000000-0002-0000-1100-000008000000}"/>
    <dataValidation allowBlank="1" showInputMessage="1" showErrorMessage="1" prompt="Total Assignable Hours Worked are automatically calculated in cell below" sqref="D5" xr:uid="{00000000-0002-0000-1100-000009000000}"/>
    <dataValidation allowBlank="1" showInputMessage="1" showErrorMessage="1" prompt="Enter Total Assignable Hours in cell below" sqref="B5" xr:uid="{00000000-0002-0000-1100-00000A000000}"/>
    <dataValidation allowBlank="1" showInputMessage="1" showErrorMessage="1" prompt="Enter School Name in this cell" sqref="C3" xr:uid="{00000000-0002-0000-1100-00000B000000}"/>
    <dataValidation allowBlank="1" showInputMessage="1" showErrorMessage="1" prompt="Enter School Name in cell to the right" sqref="B3" xr:uid="{00000000-0002-0000-1100-00000C000000}"/>
    <dataValidation allowBlank="1" showInputMessage="1" showErrorMessage="1" prompt="Enter Teacher's FTE in this cell" sqref="D2" xr:uid="{00000000-0002-0000-1100-00000D000000}"/>
    <dataValidation allowBlank="1" showInputMessage="1" showErrorMessage="1" prompt="Enter Teacher Name in this cell" sqref="C2" xr:uid="{00000000-0002-0000-1100-00000E000000}"/>
    <dataValidation allowBlank="1" showInputMessage="1" showErrorMessage="1" prompt="Enter Teacher Name and FTE in cells to the right" sqref="B2" xr:uid="{00000000-0002-0000-1100-00000F000000}"/>
    <dataValidation allowBlank="1" showInputMessage="1" showErrorMessage="1" prompt="Enter Teacher and School details in cells below" sqref="B1" xr:uid="{00000000-0002-0000-11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100-000011000000}"/>
    <dataValidation allowBlank="1" showErrorMessage="1" sqref="A2:A1048576 F5:G6 I2 L1:L6 N1:N2 I35:I37 P1:XFD6 R7:XFD37 P7:Q7 F2:G3 J8:Q37 B38:XFD1048576 H17 H24 H31 M5:N7 O1:O7 H10 B8:F37" xr:uid="{00000000-0002-0000-1100-000012000000}"/>
  </dataValidations>
  <hyperlinks>
    <hyperlink ref="J2" location="'Mon-Day 1-S1'!Print_Titles" display="MON | Day 1 - Sem 1" xr:uid="{00000000-0004-0000-1100-000000000000}"/>
    <hyperlink ref="J3" location="'Tue-Day 2-S1'!Print_Titles" display="TUE | Day 2 - Sem 1" xr:uid="{00000000-0004-0000-1100-000001000000}"/>
    <hyperlink ref="J4" location="'Wed-Day 3-S1'!Print_Titles" display="WED | Day 3 - Sem 1" xr:uid="{00000000-0004-0000-1100-000002000000}"/>
    <hyperlink ref="J5" location="'Thu-Day 4-S1'!Print_Titles" display="THU | Day 4 - Sem 1" xr:uid="{00000000-0004-0000-1100-000003000000}"/>
    <hyperlink ref="J6" location="'Fri-Day 5-S1'!Print_Titles" display="FRI | Day 5 - Sem 1" xr:uid="{00000000-0004-0000-1100-000004000000}"/>
    <hyperlink ref="M2" location="'Day 6'!A1" display="Day 6 - Sem 1" xr:uid="{00000000-0004-0000-1100-000005000000}"/>
    <hyperlink ref="M3" location="'Early Dismissal 1'!A1" display="Early Out 1 - Sem 1" xr:uid="{00000000-0004-0000-1100-000006000000}"/>
    <hyperlink ref="M4" location="'Early Dismissal 2'!A1" display="Early Out 2 - Sem 1" xr:uid="{00000000-0004-0000-1100-000007000000}"/>
    <hyperlink ref="J2:K2" location="'Mon-Day 1'!A1" display="MON | Day 1 - Sem 1" xr:uid="{00000000-0004-0000-1100-000008000000}"/>
    <hyperlink ref="J3:K3" location="'Tue-Day 2'!A1" display="TUE | Day 2 - Sem 1" xr:uid="{00000000-0004-0000-1100-000009000000}"/>
    <hyperlink ref="J4:K4" location="'Wed-Day 3'!A1" display="WED | Day 3 - Sem 1" xr:uid="{00000000-0004-0000-1100-00000A000000}"/>
    <hyperlink ref="J5:K5" location="'Thu-Day 4'!A1" display="THU | Day 4 - Sem 1" xr:uid="{00000000-0004-0000-1100-00000B000000}"/>
    <hyperlink ref="J6:K6" location="'Fri-Day 5'!A1" display="FRI | Day 5 - Sem 1" xr:uid="{00000000-0004-0000-11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BC55C37C-CBE5-4F5A-867E-FC36D8F3AB0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E474A0A-9B16-4AE5-894E-A3CFABC6A70C}">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pageSetUpPr fitToPage="1"/>
  </sheetPr>
  <dimension ref="B1:O38"/>
  <sheetViews>
    <sheetView showGridLines="0" zoomScale="75" zoomScaleNormal="75" zoomScalePageLayoutView="75" workbookViewId="0">
      <pane xSplit="14" ySplit="7" topLeftCell="O23" activePane="bottomRight" state="frozen"/>
      <selection activeCell="C8" sqref="C8"/>
      <selection pane="topRight" activeCell="C8" sqref="C8"/>
      <selection pane="bottomLeft" activeCell="C8" sqref="C8"/>
      <selection pane="bottomRight" activeCell="G35" sqref="G35"/>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74</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November!B6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November!E6+D6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45261</v>
      </c>
      <c r="C8" s="186"/>
      <c r="D8" s="186"/>
      <c r="E8" s="186"/>
      <c r="F8" s="186"/>
      <c r="G8" s="135"/>
      <c r="H8" s="179"/>
      <c r="I8" s="226">
        <f t="shared" ref="I8:I38" si="0">E8</f>
        <v>0</v>
      </c>
      <c r="J8" s="141">
        <f t="shared" ref="J8:J38" si="1">IFERROR(C8+D8+F8+H8,0)</f>
        <v>0</v>
      </c>
      <c r="K8" s="208">
        <f t="shared" ref="K8:K38" si="2">IFERROR(J8/60,0)</f>
        <v>0</v>
      </c>
    </row>
    <row r="9" spans="2:15" ht="19.8" x14ac:dyDescent="0.25">
      <c r="B9" s="149">
        <f>+B8+1</f>
        <v>45262</v>
      </c>
      <c r="C9" s="174"/>
      <c r="D9" s="174"/>
      <c r="E9" s="174"/>
      <c r="F9" s="174"/>
      <c r="G9" s="177"/>
      <c r="H9" s="176"/>
      <c r="I9" s="226">
        <f t="shared" si="0"/>
        <v>0</v>
      </c>
      <c r="J9" s="141">
        <f t="shared" si="1"/>
        <v>0</v>
      </c>
      <c r="K9" s="208">
        <f t="shared" si="2"/>
        <v>0</v>
      </c>
    </row>
    <row r="10" spans="2:15" ht="19.8" x14ac:dyDescent="0.25">
      <c r="B10" s="149">
        <f t="shared" ref="B10:B37" si="3">+B9+1</f>
        <v>45263</v>
      </c>
      <c r="C10" s="174"/>
      <c r="D10" s="174"/>
      <c r="E10" s="174"/>
      <c r="F10" s="174"/>
      <c r="G10" s="177"/>
      <c r="H10" s="176"/>
      <c r="I10" s="226">
        <f t="shared" si="0"/>
        <v>0</v>
      </c>
      <c r="J10" s="141">
        <f t="shared" si="1"/>
        <v>0</v>
      </c>
      <c r="K10" s="208">
        <f t="shared" si="2"/>
        <v>0</v>
      </c>
    </row>
    <row r="11" spans="2:15" ht="19.8" x14ac:dyDescent="0.25">
      <c r="B11" s="138">
        <f t="shared" si="3"/>
        <v>45264</v>
      </c>
      <c r="C11" s="186"/>
      <c r="D11" s="186"/>
      <c r="E11" s="186"/>
      <c r="F11" s="186"/>
      <c r="G11" s="135"/>
      <c r="H11" s="179"/>
      <c r="I11" s="226">
        <f t="shared" si="0"/>
        <v>0</v>
      </c>
      <c r="J11" s="141">
        <f t="shared" si="1"/>
        <v>0</v>
      </c>
      <c r="K11" s="208">
        <f t="shared" si="2"/>
        <v>0</v>
      </c>
    </row>
    <row r="12" spans="2:15" ht="19.8" x14ac:dyDescent="0.25">
      <c r="B12" s="138">
        <f t="shared" si="3"/>
        <v>45265</v>
      </c>
      <c r="C12" s="186"/>
      <c r="D12" s="186"/>
      <c r="E12" s="186"/>
      <c r="F12" s="186"/>
      <c r="G12" s="135"/>
      <c r="H12" s="179"/>
      <c r="I12" s="226">
        <f t="shared" si="0"/>
        <v>0</v>
      </c>
      <c r="J12" s="141">
        <f t="shared" si="1"/>
        <v>0</v>
      </c>
      <c r="K12" s="208">
        <f t="shared" si="2"/>
        <v>0</v>
      </c>
    </row>
    <row r="13" spans="2:15" ht="19.8" x14ac:dyDescent="0.25">
      <c r="B13" s="138">
        <f t="shared" si="3"/>
        <v>45266</v>
      </c>
      <c r="C13" s="186"/>
      <c r="D13" s="186"/>
      <c r="E13" s="186"/>
      <c r="F13" s="186"/>
      <c r="G13" s="135"/>
      <c r="H13" s="179"/>
      <c r="I13" s="226">
        <f t="shared" si="0"/>
        <v>0</v>
      </c>
      <c r="J13" s="141">
        <f t="shared" si="1"/>
        <v>0</v>
      </c>
      <c r="K13" s="208">
        <f t="shared" si="2"/>
        <v>0</v>
      </c>
    </row>
    <row r="14" spans="2:15" ht="19.8" x14ac:dyDescent="0.25">
      <c r="B14" s="138">
        <f t="shared" si="3"/>
        <v>45267</v>
      </c>
      <c r="C14" s="186"/>
      <c r="D14" s="186"/>
      <c r="E14" s="186"/>
      <c r="F14" s="186"/>
      <c r="G14" s="135"/>
      <c r="H14" s="179"/>
      <c r="I14" s="226">
        <f t="shared" si="0"/>
        <v>0</v>
      </c>
      <c r="J14" s="141">
        <f t="shared" si="1"/>
        <v>0</v>
      </c>
      <c r="K14" s="208">
        <f t="shared" si="2"/>
        <v>0</v>
      </c>
    </row>
    <row r="15" spans="2:15" ht="19.8" x14ac:dyDescent="0.25">
      <c r="B15" s="138">
        <f t="shared" si="3"/>
        <v>45268</v>
      </c>
      <c r="C15" s="186"/>
      <c r="D15" s="186"/>
      <c r="E15" s="186"/>
      <c r="F15" s="186"/>
      <c r="G15" s="135"/>
      <c r="H15" s="179"/>
      <c r="I15" s="226">
        <f t="shared" si="0"/>
        <v>0</v>
      </c>
      <c r="J15" s="141">
        <f t="shared" si="1"/>
        <v>0</v>
      </c>
      <c r="K15" s="208">
        <f t="shared" si="2"/>
        <v>0</v>
      </c>
    </row>
    <row r="16" spans="2:15" ht="19.8" x14ac:dyDescent="0.25">
      <c r="B16" s="149">
        <f t="shared" si="3"/>
        <v>45269</v>
      </c>
      <c r="C16" s="174"/>
      <c r="D16" s="174"/>
      <c r="E16" s="174"/>
      <c r="F16" s="174"/>
      <c r="G16" s="177"/>
      <c r="H16" s="176"/>
      <c r="I16" s="226">
        <f t="shared" si="0"/>
        <v>0</v>
      </c>
      <c r="J16" s="141">
        <f t="shared" si="1"/>
        <v>0</v>
      </c>
      <c r="K16" s="208">
        <f t="shared" si="2"/>
        <v>0</v>
      </c>
    </row>
    <row r="17" spans="2:11" ht="19.8" x14ac:dyDescent="0.25">
      <c r="B17" s="149">
        <f t="shared" si="3"/>
        <v>45270</v>
      </c>
      <c r="C17" s="174"/>
      <c r="D17" s="174"/>
      <c r="E17" s="174"/>
      <c r="F17" s="174"/>
      <c r="G17" s="177"/>
      <c r="H17" s="176"/>
      <c r="I17" s="226">
        <f t="shared" si="0"/>
        <v>0</v>
      </c>
      <c r="J17" s="141">
        <f t="shared" si="1"/>
        <v>0</v>
      </c>
      <c r="K17" s="208">
        <f t="shared" si="2"/>
        <v>0</v>
      </c>
    </row>
    <row r="18" spans="2:11" ht="19.8" x14ac:dyDescent="0.25">
      <c r="B18" s="138">
        <f t="shared" si="3"/>
        <v>45271</v>
      </c>
      <c r="C18" s="186"/>
      <c r="D18" s="186"/>
      <c r="E18" s="186"/>
      <c r="F18" s="186"/>
      <c r="G18" s="135"/>
      <c r="H18" s="179"/>
      <c r="I18" s="226">
        <f t="shared" si="0"/>
        <v>0</v>
      </c>
      <c r="J18" s="141">
        <f t="shared" si="1"/>
        <v>0</v>
      </c>
      <c r="K18" s="208">
        <f t="shared" si="2"/>
        <v>0</v>
      </c>
    </row>
    <row r="19" spans="2:11" ht="19.8" x14ac:dyDescent="0.25">
      <c r="B19" s="138">
        <f t="shared" si="3"/>
        <v>45272</v>
      </c>
      <c r="C19" s="186"/>
      <c r="D19" s="186"/>
      <c r="E19" s="186"/>
      <c r="F19" s="186"/>
      <c r="G19" s="135"/>
      <c r="H19" s="179"/>
      <c r="I19" s="226">
        <f t="shared" si="0"/>
        <v>0</v>
      </c>
      <c r="J19" s="141">
        <f t="shared" si="1"/>
        <v>0</v>
      </c>
      <c r="K19" s="208">
        <f t="shared" si="2"/>
        <v>0</v>
      </c>
    </row>
    <row r="20" spans="2:11" ht="19.8" x14ac:dyDescent="0.25">
      <c r="B20" s="138">
        <f t="shared" si="3"/>
        <v>45273</v>
      </c>
      <c r="C20" s="186"/>
      <c r="D20" s="186"/>
      <c r="E20" s="186"/>
      <c r="F20" s="186"/>
      <c r="G20" s="135"/>
      <c r="H20" s="179"/>
      <c r="I20" s="226">
        <f t="shared" si="0"/>
        <v>0</v>
      </c>
      <c r="J20" s="141">
        <f t="shared" si="1"/>
        <v>0</v>
      </c>
      <c r="K20" s="208">
        <f t="shared" si="2"/>
        <v>0</v>
      </c>
    </row>
    <row r="21" spans="2:11" ht="19.8" x14ac:dyDescent="0.25">
      <c r="B21" s="138">
        <f t="shared" si="3"/>
        <v>45274</v>
      </c>
      <c r="C21" s="186"/>
      <c r="D21" s="186"/>
      <c r="E21" s="186"/>
      <c r="F21" s="186"/>
      <c r="G21" s="135"/>
      <c r="H21" s="179"/>
      <c r="I21" s="226">
        <f t="shared" si="0"/>
        <v>0</v>
      </c>
      <c r="J21" s="141">
        <f t="shared" si="1"/>
        <v>0</v>
      </c>
      <c r="K21" s="208">
        <f t="shared" si="2"/>
        <v>0</v>
      </c>
    </row>
    <row r="22" spans="2:11" ht="19.8" x14ac:dyDescent="0.25">
      <c r="B22" s="138">
        <f t="shared" si="3"/>
        <v>45275</v>
      </c>
      <c r="C22" s="186"/>
      <c r="D22" s="186"/>
      <c r="E22" s="186"/>
      <c r="F22" s="186"/>
      <c r="G22" s="135"/>
      <c r="H22" s="179"/>
      <c r="I22" s="230">
        <f t="shared" si="0"/>
        <v>0</v>
      </c>
      <c r="J22" s="141">
        <f t="shared" si="1"/>
        <v>0</v>
      </c>
      <c r="K22" s="208">
        <f t="shared" si="2"/>
        <v>0</v>
      </c>
    </row>
    <row r="23" spans="2:11" ht="19.8" x14ac:dyDescent="0.25">
      <c r="B23" s="149">
        <f t="shared" si="3"/>
        <v>45276</v>
      </c>
      <c r="C23" s="174"/>
      <c r="D23" s="174"/>
      <c r="E23" s="174"/>
      <c r="F23" s="174"/>
      <c r="G23" s="177"/>
      <c r="H23" s="176"/>
      <c r="I23" s="230">
        <f t="shared" si="0"/>
        <v>0</v>
      </c>
      <c r="J23" s="141">
        <f t="shared" si="1"/>
        <v>0</v>
      </c>
      <c r="K23" s="208">
        <f t="shared" si="2"/>
        <v>0</v>
      </c>
    </row>
    <row r="24" spans="2:11" ht="19.8" x14ac:dyDescent="0.25">
      <c r="B24" s="149">
        <f t="shared" si="3"/>
        <v>45277</v>
      </c>
      <c r="C24" s="174"/>
      <c r="D24" s="174"/>
      <c r="E24" s="174"/>
      <c r="F24" s="174"/>
      <c r="G24" s="177"/>
      <c r="H24" s="176"/>
      <c r="I24" s="226">
        <f t="shared" si="0"/>
        <v>0</v>
      </c>
      <c r="J24" s="141">
        <f t="shared" si="1"/>
        <v>0</v>
      </c>
      <c r="K24" s="208">
        <f t="shared" si="2"/>
        <v>0</v>
      </c>
    </row>
    <row r="25" spans="2:11" ht="19.8" x14ac:dyDescent="0.25">
      <c r="B25" s="138">
        <f t="shared" si="3"/>
        <v>45278</v>
      </c>
      <c r="C25" s="186"/>
      <c r="D25" s="186"/>
      <c r="E25" s="186"/>
      <c r="F25" s="186"/>
      <c r="G25" s="135"/>
      <c r="H25" s="179"/>
      <c r="I25" s="226">
        <f t="shared" si="0"/>
        <v>0</v>
      </c>
      <c r="J25" s="141">
        <f t="shared" si="1"/>
        <v>0</v>
      </c>
      <c r="K25" s="208">
        <f t="shared" si="2"/>
        <v>0</v>
      </c>
    </row>
    <row r="26" spans="2:11" ht="19.8" x14ac:dyDescent="0.25">
      <c r="B26" s="138">
        <f t="shared" si="3"/>
        <v>45279</v>
      </c>
      <c r="C26" s="186"/>
      <c r="D26" s="186"/>
      <c r="E26" s="186"/>
      <c r="F26" s="186"/>
      <c r="G26" s="135"/>
      <c r="H26" s="179"/>
      <c r="I26" s="226">
        <f t="shared" si="0"/>
        <v>0</v>
      </c>
      <c r="J26" s="141">
        <f t="shared" si="1"/>
        <v>0</v>
      </c>
      <c r="K26" s="208">
        <f t="shared" si="2"/>
        <v>0</v>
      </c>
    </row>
    <row r="27" spans="2:11" ht="19.8" x14ac:dyDescent="0.25">
      <c r="B27" s="138">
        <f t="shared" si="3"/>
        <v>45280</v>
      </c>
      <c r="C27" s="186"/>
      <c r="D27" s="186"/>
      <c r="E27" s="186"/>
      <c r="F27" s="186"/>
      <c r="G27" s="135"/>
      <c r="H27" s="179"/>
      <c r="I27" s="226">
        <f t="shared" si="0"/>
        <v>0</v>
      </c>
      <c r="J27" s="141">
        <f t="shared" si="1"/>
        <v>0</v>
      </c>
      <c r="K27" s="208">
        <f t="shared" si="2"/>
        <v>0</v>
      </c>
    </row>
    <row r="28" spans="2:11" ht="19.8" x14ac:dyDescent="0.25">
      <c r="B28" s="138">
        <f t="shared" si="3"/>
        <v>45281</v>
      </c>
      <c r="C28" s="186"/>
      <c r="D28" s="186"/>
      <c r="E28" s="186"/>
      <c r="F28" s="186"/>
      <c r="G28" s="135"/>
      <c r="H28" s="179"/>
      <c r="I28" s="226">
        <f t="shared" si="0"/>
        <v>0</v>
      </c>
      <c r="J28" s="141">
        <f t="shared" si="1"/>
        <v>0</v>
      </c>
      <c r="K28" s="208">
        <f t="shared" si="2"/>
        <v>0</v>
      </c>
    </row>
    <row r="29" spans="2:11" ht="19.8" x14ac:dyDescent="0.25">
      <c r="B29" s="138">
        <f t="shared" si="3"/>
        <v>45282</v>
      </c>
      <c r="C29" s="186"/>
      <c r="D29" s="186"/>
      <c r="E29" s="186"/>
      <c r="F29" s="186"/>
      <c r="G29" s="135"/>
      <c r="H29" s="179"/>
      <c r="I29" s="226">
        <f t="shared" si="0"/>
        <v>0</v>
      </c>
      <c r="J29" s="141">
        <f t="shared" si="1"/>
        <v>0</v>
      </c>
      <c r="K29" s="208">
        <f t="shared" si="2"/>
        <v>0</v>
      </c>
    </row>
    <row r="30" spans="2:11" ht="19.8" x14ac:dyDescent="0.25">
      <c r="B30" s="149">
        <f t="shared" si="3"/>
        <v>45283</v>
      </c>
      <c r="C30" s="174"/>
      <c r="D30" s="174"/>
      <c r="E30" s="174"/>
      <c r="F30" s="174"/>
      <c r="G30" s="189" t="s">
        <v>173</v>
      </c>
      <c r="H30" s="176"/>
      <c r="I30" s="226">
        <f t="shared" si="0"/>
        <v>0</v>
      </c>
      <c r="J30" s="141">
        <f t="shared" si="1"/>
        <v>0</v>
      </c>
      <c r="K30" s="208">
        <f t="shared" si="2"/>
        <v>0</v>
      </c>
    </row>
    <row r="31" spans="2:11" ht="19.8" x14ac:dyDescent="0.25">
      <c r="B31" s="149">
        <f t="shared" si="3"/>
        <v>45284</v>
      </c>
      <c r="C31" s="174"/>
      <c r="D31" s="174"/>
      <c r="E31" s="174"/>
      <c r="F31" s="174"/>
      <c r="G31" s="189" t="s">
        <v>173</v>
      </c>
      <c r="H31" s="176"/>
      <c r="I31" s="226">
        <f t="shared" si="0"/>
        <v>0</v>
      </c>
      <c r="J31" s="141">
        <f t="shared" si="1"/>
        <v>0</v>
      </c>
      <c r="K31" s="208">
        <f t="shared" si="2"/>
        <v>0</v>
      </c>
    </row>
    <row r="32" spans="2:11" ht="19.8" x14ac:dyDescent="0.25">
      <c r="B32" s="149">
        <f t="shared" si="3"/>
        <v>45285</v>
      </c>
      <c r="C32" s="174"/>
      <c r="D32" s="174"/>
      <c r="E32" s="174"/>
      <c r="F32" s="174"/>
      <c r="G32" s="189" t="s">
        <v>173</v>
      </c>
      <c r="H32" s="176"/>
      <c r="I32" s="226">
        <f t="shared" si="0"/>
        <v>0</v>
      </c>
      <c r="J32" s="141">
        <f t="shared" si="1"/>
        <v>0</v>
      </c>
      <c r="K32" s="208">
        <f t="shared" si="2"/>
        <v>0</v>
      </c>
    </row>
    <row r="33" spans="2:11" ht="19.8" x14ac:dyDescent="0.25">
      <c r="B33" s="149">
        <f t="shared" si="3"/>
        <v>45286</v>
      </c>
      <c r="C33" s="174"/>
      <c r="D33" s="174"/>
      <c r="E33" s="174"/>
      <c r="F33" s="174"/>
      <c r="G33" s="189" t="s">
        <v>173</v>
      </c>
      <c r="H33" s="176"/>
      <c r="I33" s="226">
        <f t="shared" si="0"/>
        <v>0</v>
      </c>
      <c r="J33" s="141">
        <f t="shared" si="1"/>
        <v>0</v>
      </c>
      <c r="K33" s="208">
        <f t="shared" si="2"/>
        <v>0</v>
      </c>
    </row>
    <row r="34" spans="2:11" ht="19.8" x14ac:dyDescent="0.25">
      <c r="B34" s="149">
        <f t="shared" si="3"/>
        <v>45287</v>
      </c>
      <c r="C34" s="174"/>
      <c r="D34" s="174"/>
      <c r="E34" s="174"/>
      <c r="F34" s="174"/>
      <c r="G34" s="189" t="s">
        <v>173</v>
      </c>
      <c r="H34" s="176"/>
      <c r="I34" s="226">
        <f t="shared" si="0"/>
        <v>0</v>
      </c>
      <c r="J34" s="141">
        <f t="shared" si="1"/>
        <v>0</v>
      </c>
      <c r="K34" s="208">
        <f t="shared" si="2"/>
        <v>0</v>
      </c>
    </row>
    <row r="35" spans="2:11" ht="19.8" x14ac:dyDescent="0.25">
      <c r="B35" s="149">
        <f t="shared" si="3"/>
        <v>45288</v>
      </c>
      <c r="C35" s="174"/>
      <c r="D35" s="174"/>
      <c r="E35" s="174"/>
      <c r="F35" s="174"/>
      <c r="G35" s="189" t="s">
        <v>173</v>
      </c>
      <c r="H35" s="176"/>
      <c r="I35" s="226">
        <f t="shared" si="0"/>
        <v>0</v>
      </c>
      <c r="J35" s="141">
        <f t="shared" si="1"/>
        <v>0</v>
      </c>
      <c r="K35" s="208">
        <f t="shared" si="2"/>
        <v>0</v>
      </c>
    </row>
    <row r="36" spans="2:11" ht="19.8" x14ac:dyDescent="0.25">
      <c r="B36" s="149">
        <f t="shared" si="3"/>
        <v>45289</v>
      </c>
      <c r="C36" s="174"/>
      <c r="D36" s="174"/>
      <c r="E36" s="174"/>
      <c r="F36" s="174"/>
      <c r="G36" s="189" t="s">
        <v>173</v>
      </c>
      <c r="H36" s="176"/>
      <c r="I36" s="226">
        <f t="shared" si="0"/>
        <v>0</v>
      </c>
      <c r="J36" s="141">
        <f t="shared" si="1"/>
        <v>0</v>
      </c>
      <c r="K36" s="208">
        <f t="shared" si="2"/>
        <v>0</v>
      </c>
    </row>
    <row r="37" spans="2:11" ht="19.8" x14ac:dyDescent="0.25">
      <c r="B37" s="149">
        <f t="shared" si="3"/>
        <v>45290</v>
      </c>
      <c r="C37" s="174"/>
      <c r="D37" s="174"/>
      <c r="E37" s="174"/>
      <c r="F37" s="174"/>
      <c r="G37" s="189" t="s">
        <v>173</v>
      </c>
      <c r="H37" s="176"/>
      <c r="I37" s="231">
        <f t="shared" si="0"/>
        <v>0</v>
      </c>
      <c r="J37" s="141">
        <f t="shared" si="1"/>
        <v>0</v>
      </c>
      <c r="K37" s="213">
        <f t="shared" si="2"/>
        <v>0</v>
      </c>
    </row>
    <row r="38" spans="2:11" ht="20.399999999999999" thickBot="1" x14ac:dyDescent="0.3">
      <c r="B38" s="357">
        <v>44926</v>
      </c>
      <c r="C38" s="344"/>
      <c r="D38" s="344"/>
      <c r="E38" s="344"/>
      <c r="F38" s="344"/>
      <c r="G38" s="344" t="s">
        <v>173</v>
      </c>
      <c r="H38" s="345"/>
      <c r="I38" s="227">
        <f t="shared" si="0"/>
        <v>0</v>
      </c>
      <c r="J38" s="223">
        <f t="shared" si="1"/>
        <v>0</v>
      </c>
      <c r="K38" s="209">
        <f t="shared" si="2"/>
        <v>0</v>
      </c>
    </row>
  </sheetData>
  <sheetProtection algorithmName="SHA-512" hashValue="1/XYIzWIWHCtpyT+Xe57bP+/N9OGwb7kota04AADwkMbL3D6xMnTJjRDd1rYhzuwCjUdiS0iHWEHUCIaWpFAqQ==" saltValue="CfqrBGs8JuYIxvqdtPkyOw=="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M5:N7 I35:I38 P1:XFD6 R7:XFD37 P7:Q7 N1:N2 J8:Q37 J38:K38 L38:XFD1048576 B39:K1048576 H15 L1:L6 O1:O7 H8 B8:F38"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200-000001000000}"/>
    <dataValidation allowBlank="1" showInputMessage="1" showErrorMessage="1" prompt="Enter Teacher and School details in cells below" sqref="B1" xr:uid="{00000000-0002-0000-1200-000002000000}"/>
    <dataValidation allowBlank="1" showInputMessage="1" showErrorMessage="1" prompt="Enter Teacher Name and FTE in cells to the right" sqref="B2" xr:uid="{00000000-0002-0000-1200-000003000000}"/>
    <dataValidation allowBlank="1" showInputMessage="1" showErrorMessage="1" prompt="Enter Teacher Name in this cell" sqref="C2" xr:uid="{00000000-0002-0000-1200-000004000000}"/>
    <dataValidation allowBlank="1" showInputMessage="1" showErrorMessage="1" prompt="Enter Teacher's FTE in this cell" sqref="D2" xr:uid="{00000000-0002-0000-1200-000005000000}"/>
    <dataValidation allowBlank="1" showInputMessage="1" showErrorMessage="1" prompt="Enter School Name in cell to the right" sqref="B3" xr:uid="{00000000-0002-0000-1200-000006000000}"/>
    <dataValidation allowBlank="1" showInputMessage="1" showErrorMessage="1" prompt="Enter School Name in this cell" sqref="C3" xr:uid="{00000000-0002-0000-1200-000007000000}"/>
    <dataValidation allowBlank="1" showInputMessage="1" showErrorMessage="1" prompt="Enter Total Assignable Hours in cell below" sqref="B5" xr:uid="{00000000-0002-0000-1200-000008000000}"/>
    <dataValidation allowBlank="1" showInputMessage="1" showErrorMessage="1" prompt="Total Assignable Hours Worked are automatically calculated in cell below" sqref="D5" xr:uid="{00000000-0002-0000-1200-000009000000}"/>
    <dataValidation allowBlank="1" showInputMessage="1" showErrorMessage="1" prompt="Regular Hours are automatically calculated in cell below" sqref="C5" xr:uid="{00000000-0002-0000-1200-00000A000000}"/>
    <dataValidation allowBlank="1" showInputMessage="1" showErrorMessage="1" prompt="Enter Total Work Week Hours in this cell" sqref="B6" xr:uid="{00000000-0002-0000-1200-00000B000000}"/>
    <dataValidation allowBlank="1" showInputMessage="1" showErrorMessage="1" prompt="Total Hours Worked are automatically calculated in this cell" sqref="C6:D6" xr:uid="{00000000-0002-0000-1200-00000C000000}"/>
    <dataValidation allowBlank="1" showInputMessage="1" showErrorMessage="1" prompt="Enter Date in this column under this heading. Use heading filters to find specific entries" sqref="B7" xr:uid="{00000000-0002-0000-1200-00000D000000}"/>
    <dataValidation allowBlank="1" showInputMessage="1" showErrorMessage="1" prompt="Enter Assigned Time After School in this column under this heading." sqref="H7 I8:I34" xr:uid="{00000000-0002-0000-1200-00000E000000}"/>
    <dataValidation allowBlank="1" showInputMessage="1" showErrorMessage="1" prompt="Assigned Hours Worked are automatically calculated in this column under this heading." sqref="J7:K7" xr:uid="{00000000-0002-0000-1200-00000F000000}"/>
    <dataValidation allowBlank="1" showInputMessage="1" showErrorMessage="1" prompt="Total Assignable Hours Worked to date automatically calculated in this cell." sqref="E6 I6" xr:uid="{00000000-0002-0000-1200-000010000000}"/>
    <dataValidation allowBlank="1" showInputMessage="1" showErrorMessage="1" prompt="Total Assignable Hours Worked to date are automatically calculated in cell below" sqref="I4 E5" xr:uid="{00000000-0002-0000-1200-000011000000}"/>
    <dataValidation allowBlank="1" showInputMessage="1" showErrorMessage="1" prompt="adsfa" sqref="H2" xr:uid="{00000000-0002-0000-1200-000012000000}"/>
  </dataValidations>
  <hyperlinks>
    <hyperlink ref="J2" location="'Mon-Day 1-S1'!Print_Titles" display="MON | Day 1 - Sem 1" xr:uid="{00000000-0004-0000-1200-000000000000}"/>
    <hyperlink ref="J3" location="'Tue-Day 2-S1'!Print_Titles" display="TUE | Day 2 - Sem 1" xr:uid="{00000000-0004-0000-1200-000001000000}"/>
    <hyperlink ref="J4" location="'Wed-Day 3-S1'!Print_Titles" display="WED | Day 3 - Sem 1" xr:uid="{00000000-0004-0000-1200-000002000000}"/>
    <hyperlink ref="J5" location="'Thu-Day 4-S1'!Print_Titles" display="THU | Day 4 - Sem 1" xr:uid="{00000000-0004-0000-1200-000003000000}"/>
    <hyperlink ref="J6" location="'Fri-Day 5-S1'!Print_Titles" display="FRI | Day 5 - Sem 1" xr:uid="{00000000-0004-0000-1200-000004000000}"/>
    <hyperlink ref="M2" location="'Day 6'!A1" display="Day 6 - Sem 1" xr:uid="{00000000-0004-0000-1200-000005000000}"/>
    <hyperlink ref="M3" location="'Early Dismissal 1'!A1" display="Early Out 1 - Sem 1" xr:uid="{00000000-0004-0000-1200-000006000000}"/>
    <hyperlink ref="M4" location="'Early Dismissal 2'!A1" display="Early Out 2 - Sem 1" xr:uid="{00000000-0004-0000-1200-000007000000}"/>
    <hyperlink ref="J2:K2" location="'Mon-Day 1'!A1" display="MON | Day 1 - Sem 1" xr:uid="{00000000-0004-0000-1200-000008000000}"/>
    <hyperlink ref="J3:K3" location="'Tue-Day 2'!A1" display="TUE | Day 2 - Sem 1" xr:uid="{00000000-0004-0000-1200-000009000000}"/>
    <hyperlink ref="J4:K4" location="'Wed-Day 3'!A1" display="WED | Day 3 - Sem 1" xr:uid="{00000000-0004-0000-1200-00000A000000}"/>
    <hyperlink ref="J5:K5" location="'Thu-Day 4'!A1" display="THU | Day 4 - Sem 1" xr:uid="{00000000-0004-0000-1200-00000B000000}"/>
    <hyperlink ref="J6:K6" location="'Fri-Day 5'!A1" display="FRI | Day 5 - Sem 1" xr:uid="{00000000-0004-0000-12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66AD7A6-6C9B-4B57-9685-6BFAFB45467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F85EA9B-2F84-4BDC-B910-443F7FC3F18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H60"/>
  <sheetViews>
    <sheetView workbookViewId="0">
      <selection activeCell="A42" sqref="A42"/>
    </sheetView>
  </sheetViews>
  <sheetFormatPr defaultColWidth="9" defaultRowHeight="13.8" x14ac:dyDescent="0.25"/>
  <cols>
    <col min="1" max="1" width="20.6328125" style="243" customWidth="1"/>
    <col min="2" max="2" width="18.6328125" style="243" customWidth="1"/>
    <col min="3" max="3" width="14.36328125" style="243" customWidth="1"/>
    <col min="4" max="4" width="13.90625" style="243" customWidth="1"/>
    <col min="5" max="5" width="16.90625" style="243" customWidth="1"/>
    <col min="6" max="6" width="15.453125" style="243" customWidth="1"/>
    <col min="7" max="7" width="12.453125" style="243" customWidth="1"/>
    <col min="8" max="16384" width="9" style="243"/>
  </cols>
  <sheetData>
    <row r="1" spans="1:8" ht="15" customHeight="1" thickBot="1" x14ac:dyDescent="0.3">
      <c r="A1" s="432" t="s">
        <v>146</v>
      </c>
      <c r="B1" s="433"/>
      <c r="C1" s="434"/>
      <c r="D1" s="424" t="s">
        <v>143</v>
      </c>
      <c r="E1" s="425"/>
      <c r="F1" s="428" t="str">
        <f>HOME!C3</f>
        <v>Type your name here.</v>
      </c>
      <c r="G1" s="429"/>
    </row>
    <row r="2" spans="1:8" ht="14.4" thickBot="1" x14ac:dyDescent="0.3">
      <c r="A2" s="435"/>
      <c r="B2" s="436"/>
      <c r="C2" s="437"/>
      <c r="D2" s="426" t="s">
        <v>144</v>
      </c>
      <c r="E2" s="427"/>
      <c r="F2" s="430" t="str">
        <f>HOME!C4</f>
        <v>Type your school here.</v>
      </c>
      <c r="G2" s="431"/>
    </row>
    <row r="3" spans="1:8" ht="22.8" thickBot="1" x14ac:dyDescent="0.3">
      <c r="A3" s="301"/>
      <c r="B3" s="301"/>
      <c r="C3" s="301"/>
      <c r="D3" s="302"/>
      <c r="E3" s="302"/>
      <c r="F3" s="303"/>
      <c r="G3" s="303"/>
    </row>
    <row r="4" spans="1:8" ht="14.4" thickBot="1" x14ac:dyDescent="0.3">
      <c r="A4" s="454" t="s">
        <v>140</v>
      </c>
      <c r="B4" s="454"/>
      <c r="C4" s="293">
        <f>HOME!C5</f>
        <v>1</v>
      </c>
      <c r="D4" s="295"/>
      <c r="E4" s="295"/>
      <c r="F4" s="295"/>
    </row>
    <row r="5" spans="1:8" ht="42" thickBot="1" x14ac:dyDescent="0.3">
      <c r="A5" s="459" t="s">
        <v>141</v>
      </c>
      <c r="B5" s="459"/>
      <c r="C5" s="294">
        <f>HOME!H3</f>
        <v>1200</v>
      </c>
      <c r="D5" s="295"/>
      <c r="E5" s="295"/>
      <c r="F5" s="295"/>
      <c r="G5" s="306" t="s">
        <v>167</v>
      </c>
    </row>
    <row r="6" spans="1:8" ht="14.4" thickBot="1" x14ac:dyDescent="0.3">
      <c r="A6" s="454" t="s">
        <v>139</v>
      </c>
      <c r="B6" s="454"/>
      <c r="C6" s="294">
        <f>HOME!C6</f>
        <v>916</v>
      </c>
      <c r="D6" s="416" t="s">
        <v>168</v>
      </c>
      <c r="E6" s="417"/>
      <c r="F6" s="420">
        <f>C6+C7</f>
        <v>1200</v>
      </c>
      <c r="G6" s="405">
        <f>HOME!H3</f>
        <v>1200</v>
      </c>
    </row>
    <row r="7" spans="1:8" ht="14.4" thickBot="1" x14ac:dyDescent="0.3">
      <c r="A7" s="454" t="s">
        <v>162</v>
      </c>
      <c r="B7" s="454"/>
      <c r="C7" s="294">
        <f>HOME!F6</f>
        <v>284</v>
      </c>
      <c r="D7" s="418"/>
      <c r="E7" s="419"/>
      <c r="F7" s="421"/>
      <c r="G7" s="406"/>
    </row>
    <row r="8" spans="1:8" ht="15.75" customHeight="1" thickBot="1" x14ac:dyDescent="0.3">
      <c r="A8" s="301"/>
      <c r="B8" s="301"/>
      <c r="C8" s="301"/>
      <c r="D8" s="302"/>
      <c r="E8" s="302"/>
      <c r="F8" s="303"/>
      <c r="G8" s="303"/>
    </row>
    <row r="9" spans="1:8" ht="62.25" customHeight="1" thickBot="1" x14ac:dyDescent="0.3">
      <c r="A9" s="252"/>
      <c r="B9" s="297" t="s">
        <v>177</v>
      </c>
      <c r="C9" s="297" t="s">
        <v>178</v>
      </c>
      <c r="D9" s="298" t="s">
        <v>135</v>
      </c>
      <c r="E9" s="299"/>
      <c r="F9" s="300"/>
      <c r="G9" s="352"/>
      <c r="H9" s="251"/>
    </row>
    <row r="10" spans="1:8" ht="15" thickTop="1" thickBot="1" x14ac:dyDescent="0.3">
      <c r="A10" s="248" t="s">
        <v>129</v>
      </c>
      <c r="B10" s="309"/>
      <c r="C10" s="309"/>
      <c r="D10" s="253">
        <f>B10+C10</f>
        <v>0</v>
      </c>
      <c r="E10" s="460" t="s">
        <v>137</v>
      </c>
      <c r="F10" s="461"/>
      <c r="G10" s="438">
        <v>360</v>
      </c>
      <c r="H10" s="251"/>
    </row>
    <row r="11" spans="1:8" ht="15" thickTop="1" thickBot="1" x14ac:dyDescent="0.3">
      <c r="A11" s="244" t="s">
        <v>130</v>
      </c>
      <c r="B11" s="310"/>
      <c r="C11" s="310"/>
      <c r="D11" s="254">
        <f t="shared" ref="D11:D15" si="0">B11+C11</f>
        <v>0</v>
      </c>
      <c r="E11" s="462"/>
      <c r="F11" s="463"/>
      <c r="G11" s="439"/>
      <c r="H11" s="251"/>
    </row>
    <row r="12" spans="1:8" ht="19.5" customHeight="1" thickTop="1" thickBot="1" x14ac:dyDescent="0.3">
      <c r="A12" s="244" t="s">
        <v>131</v>
      </c>
      <c r="B12" s="310"/>
      <c r="C12" s="310"/>
      <c r="D12" s="254">
        <f t="shared" si="0"/>
        <v>0</v>
      </c>
      <c r="E12" s="452" t="s">
        <v>154</v>
      </c>
      <c r="F12" s="453"/>
      <c r="G12" s="307">
        <v>1200</v>
      </c>
      <c r="H12" s="251"/>
    </row>
    <row r="13" spans="1:8" ht="15" customHeight="1" thickBot="1" x14ac:dyDescent="0.3">
      <c r="A13" s="244" t="s">
        <v>132</v>
      </c>
      <c r="B13" s="310"/>
      <c r="C13" s="310"/>
      <c r="D13" s="254">
        <f t="shared" si="0"/>
        <v>0</v>
      </c>
      <c r="E13" s="440" t="s">
        <v>152</v>
      </c>
      <c r="F13" s="441"/>
      <c r="G13" s="442"/>
      <c r="H13" s="251"/>
    </row>
    <row r="14" spans="1:8" ht="14.4" thickBot="1" x14ac:dyDescent="0.3">
      <c r="A14" s="244" t="s">
        <v>133</v>
      </c>
      <c r="B14" s="310"/>
      <c r="C14" s="310"/>
      <c r="D14" s="254">
        <f t="shared" si="0"/>
        <v>0</v>
      </c>
      <c r="E14" s="443"/>
      <c r="F14" s="444"/>
      <c r="G14" s="445"/>
      <c r="H14" s="251"/>
    </row>
    <row r="15" spans="1:8" ht="14.4" thickBot="1" x14ac:dyDescent="0.3">
      <c r="A15" s="247" t="s">
        <v>21</v>
      </c>
      <c r="B15" s="311"/>
      <c r="C15" s="311"/>
      <c r="D15" s="257">
        <f t="shared" si="0"/>
        <v>0</v>
      </c>
      <c r="E15" s="443"/>
      <c r="F15" s="444"/>
      <c r="G15" s="445"/>
      <c r="H15" s="251"/>
    </row>
    <row r="16" spans="1:8" ht="15.75" customHeight="1" thickTop="1" thickBot="1" x14ac:dyDescent="0.3">
      <c r="A16" s="248" t="s">
        <v>83</v>
      </c>
      <c r="B16" s="309"/>
      <c r="C16" s="309"/>
      <c r="D16" s="253">
        <f>B16+C16</f>
        <v>0</v>
      </c>
      <c r="E16" s="443"/>
      <c r="F16" s="444"/>
      <c r="G16" s="445"/>
      <c r="H16" s="251"/>
    </row>
    <row r="17" spans="1:8" ht="14.4" thickBot="1" x14ac:dyDescent="0.3">
      <c r="A17" s="246" t="s">
        <v>84</v>
      </c>
      <c r="B17" s="312"/>
      <c r="C17" s="312"/>
      <c r="D17" s="256">
        <f>B17+C17</f>
        <v>0</v>
      </c>
      <c r="E17" s="443"/>
      <c r="F17" s="444"/>
      <c r="G17" s="445"/>
      <c r="H17" s="251"/>
    </row>
    <row r="18" spans="1:8" ht="15" thickTop="1" thickBot="1" x14ac:dyDescent="0.3">
      <c r="A18" s="245" t="s">
        <v>94</v>
      </c>
      <c r="B18" s="313"/>
      <c r="C18" s="313"/>
      <c r="D18" s="255">
        <f>B18+C18</f>
        <v>0</v>
      </c>
      <c r="E18" s="443"/>
      <c r="F18" s="444"/>
      <c r="G18" s="445"/>
      <c r="H18" s="251"/>
    </row>
    <row r="19" spans="1:8" ht="14.4" thickBot="1" x14ac:dyDescent="0.3">
      <c r="A19" s="244" t="s">
        <v>95</v>
      </c>
      <c r="B19" s="310"/>
      <c r="C19" s="310"/>
      <c r="D19" s="254">
        <f>B19+C19</f>
        <v>0</v>
      </c>
      <c r="E19" s="443"/>
      <c r="F19" s="444"/>
      <c r="G19" s="445"/>
      <c r="H19" s="251"/>
    </row>
    <row r="20" spans="1:8" ht="14.4" thickBot="1" x14ac:dyDescent="0.3">
      <c r="A20" s="246" t="s">
        <v>96</v>
      </c>
      <c r="B20" s="312"/>
      <c r="C20" s="312"/>
      <c r="D20" s="256">
        <f>B20+C20</f>
        <v>0</v>
      </c>
      <c r="E20" s="446"/>
      <c r="F20" s="447"/>
      <c r="G20" s="448"/>
      <c r="H20" s="251"/>
    </row>
    <row r="21" spans="1:8" ht="15" thickTop="1" thickBot="1" x14ac:dyDescent="0.3">
      <c r="B21" s="249"/>
      <c r="C21" s="249"/>
      <c r="D21" s="249"/>
      <c r="E21" s="249"/>
      <c r="F21" s="249"/>
      <c r="G21" s="249"/>
    </row>
    <row r="22" spans="1:8" ht="12.75" customHeight="1" thickBot="1" x14ac:dyDescent="0.3">
      <c r="A22" s="464" t="s">
        <v>134</v>
      </c>
      <c r="B22" s="465"/>
      <c r="C22" s="455" t="s">
        <v>136</v>
      </c>
      <c r="D22" s="464" t="s">
        <v>153</v>
      </c>
      <c r="E22" s="465"/>
      <c r="F22" s="401" t="s">
        <v>159</v>
      </c>
    </row>
    <row r="23" spans="1:8" ht="36" customHeight="1" thickBot="1" x14ac:dyDescent="0.3">
      <c r="A23" s="469"/>
      <c r="B23" s="470"/>
      <c r="C23" s="456"/>
      <c r="D23" s="466"/>
      <c r="E23" s="467"/>
      <c r="F23" s="468"/>
    </row>
    <row r="24" spans="1:8" ht="15" thickTop="1" thickBot="1" x14ac:dyDescent="0.3">
      <c r="A24" s="248" t="s">
        <v>129</v>
      </c>
      <c r="B24" s="314"/>
      <c r="C24" s="283">
        <f t="shared" ref="C24:C34" si="1">B10*B24</f>
        <v>0</v>
      </c>
      <c r="D24" s="407"/>
      <c r="E24" s="408"/>
      <c r="F24" s="413">
        <f>((C10*B24)+(C11*B25)+(C12*B26)+(C13*B27)+(C14*B28)+(C15*B29)+(C16*B30)+(C17*B31)+(C18*B32)+(C19*B33)+(C20*B34)+(D24*$G$10)+F36)</f>
        <v>0</v>
      </c>
    </row>
    <row r="25" spans="1:8" ht="15" customHeight="1" thickBot="1" x14ac:dyDescent="0.3">
      <c r="A25" s="244" t="s">
        <v>130</v>
      </c>
      <c r="B25" s="315"/>
      <c r="C25" s="284">
        <f t="shared" si="1"/>
        <v>0</v>
      </c>
      <c r="D25" s="409"/>
      <c r="E25" s="410"/>
      <c r="F25" s="414"/>
    </row>
    <row r="26" spans="1:8" ht="14.4" thickBot="1" x14ac:dyDescent="0.3">
      <c r="A26" s="244" t="s">
        <v>131</v>
      </c>
      <c r="B26" s="315"/>
      <c r="C26" s="284">
        <f t="shared" si="1"/>
        <v>0</v>
      </c>
      <c r="D26" s="409"/>
      <c r="E26" s="410"/>
      <c r="F26" s="414"/>
    </row>
    <row r="27" spans="1:8" ht="14.4" thickBot="1" x14ac:dyDescent="0.3">
      <c r="A27" s="244" t="s">
        <v>132</v>
      </c>
      <c r="B27" s="315"/>
      <c r="C27" s="284">
        <f t="shared" si="1"/>
        <v>0</v>
      </c>
      <c r="D27" s="409"/>
      <c r="E27" s="410"/>
      <c r="F27" s="414"/>
    </row>
    <row r="28" spans="1:8" ht="14.4" thickBot="1" x14ac:dyDescent="0.3">
      <c r="A28" s="244" t="s">
        <v>133</v>
      </c>
      <c r="B28" s="315"/>
      <c r="C28" s="284">
        <f t="shared" si="1"/>
        <v>0</v>
      </c>
      <c r="D28" s="409"/>
      <c r="E28" s="410"/>
      <c r="F28" s="414"/>
    </row>
    <row r="29" spans="1:8" ht="14.4" thickBot="1" x14ac:dyDescent="0.3">
      <c r="A29" s="246" t="s">
        <v>21</v>
      </c>
      <c r="B29" s="316"/>
      <c r="C29" s="285">
        <f t="shared" si="1"/>
        <v>0</v>
      </c>
      <c r="D29" s="409"/>
      <c r="E29" s="410"/>
      <c r="F29" s="414"/>
    </row>
    <row r="30" spans="1:8" ht="15" thickTop="1" thickBot="1" x14ac:dyDescent="0.3">
      <c r="A30" s="245" t="s">
        <v>83</v>
      </c>
      <c r="B30" s="317"/>
      <c r="C30" s="286">
        <f t="shared" si="1"/>
        <v>0</v>
      </c>
      <c r="D30" s="409"/>
      <c r="E30" s="410"/>
      <c r="F30" s="414"/>
    </row>
    <row r="31" spans="1:8" ht="14.4" thickBot="1" x14ac:dyDescent="0.3">
      <c r="A31" s="246" t="s">
        <v>84</v>
      </c>
      <c r="B31" s="316"/>
      <c r="C31" s="285">
        <f t="shared" si="1"/>
        <v>0</v>
      </c>
      <c r="D31" s="409"/>
      <c r="E31" s="410"/>
      <c r="F31" s="414"/>
    </row>
    <row r="32" spans="1:8" ht="15" thickTop="1" thickBot="1" x14ac:dyDescent="0.3">
      <c r="A32" s="245" t="s">
        <v>94</v>
      </c>
      <c r="B32" s="317"/>
      <c r="C32" s="286">
        <f t="shared" si="1"/>
        <v>0</v>
      </c>
      <c r="D32" s="409"/>
      <c r="E32" s="410"/>
      <c r="F32" s="414"/>
    </row>
    <row r="33" spans="1:8" ht="14.4" thickBot="1" x14ac:dyDescent="0.3">
      <c r="A33" s="244" t="s">
        <v>95</v>
      </c>
      <c r="B33" s="315"/>
      <c r="C33" s="284">
        <f t="shared" si="1"/>
        <v>0</v>
      </c>
      <c r="D33" s="409"/>
      <c r="E33" s="410"/>
      <c r="F33" s="414"/>
    </row>
    <row r="34" spans="1:8" ht="14.4" thickBot="1" x14ac:dyDescent="0.3">
      <c r="A34" s="246" t="s">
        <v>96</v>
      </c>
      <c r="B34" s="316"/>
      <c r="C34" s="285">
        <f t="shared" si="1"/>
        <v>0</v>
      </c>
      <c r="D34" s="411"/>
      <c r="E34" s="412"/>
      <c r="F34" s="415"/>
    </row>
    <row r="35" spans="1:8" ht="15" thickTop="1" thickBot="1" x14ac:dyDescent="0.3">
      <c r="A35" s="250" t="s">
        <v>172</v>
      </c>
      <c r="B35" s="335">
        <f>SUM(B24:B34)</f>
        <v>0</v>
      </c>
      <c r="C35" s="252"/>
      <c r="D35" s="252"/>
      <c r="E35" s="252"/>
      <c r="F35" s="252"/>
    </row>
    <row r="36" spans="1:8" ht="14.4" thickBot="1" x14ac:dyDescent="0.3">
      <c r="A36" s="449" t="s">
        <v>142</v>
      </c>
      <c r="B36" s="450"/>
      <c r="C36" s="450"/>
      <c r="D36" s="450"/>
      <c r="E36" s="451"/>
      <c r="F36" s="318"/>
      <c r="G36" s="259"/>
    </row>
    <row r="37" spans="1:8" ht="14.4" thickBot="1" x14ac:dyDescent="0.3">
      <c r="A37" s="249"/>
      <c r="B37" s="249"/>
      <c r="C37" s="249"/>
      <c r="D37" s="249"/>
      <c r="E37" s="249"/>
      <c r="F37" s="249"/>
    </row>
    <row r="38" spans="1:8" ht="14.4" thickBot="1" x14ac:dyDescent="0.3">
      <c r="A38" s="250"/>
      <c r="B38" s="250"/>
      <c r="C38" s="250"/>
      <c r="D38" s="250"/>
      <c r="E38" s="250"/>
      <c r="F38" s="250"/>
      <c r="H38" s="251"/>
    </row>
    <row r="39" spans="1:8" ht="28.2" thickBot="1" x14ac:dyDescent="0.3">
      <c r="A39" s="304" t="s">
        <v>136</v>
      </c>
      <c r="B39" s="304" t="s">
        <v>163</v>
      </c>
      <c r="C39" s="304" t="s">
        <v>179</v>
      </c>
      <c r="E39" s="457"/>
      <c r="G39" s="401" t="s">
        <v>165</v>
      </c>
    </row>
    <row r="40" spans="1:8" ht="14.4" thickBot="1" x14ac:dyDescent="0.3">
      <c r="A40" s="294">
        <f>SUM(C24:C34)</f>
        <v>0</v>
      </c>
      <c r="B40" s="308">
        <f>A40/60</f>
        <v>0</v>
      </c>
      <c r="C40" s="294">
        <f>C6-B40</f>
        <v>916</v>
      </c>
      <c r="E40" s="458"/>
      <c r="G40" s="402"/>
    </row>
    <row r="41" spans="1:8" ht="42" thickBot="1" x14ac:dyDescent="0.3">
      <c r="A41" s="304" t="s">
        <v>138</v>
      </c>
      <c r="B41" s="305" t="s">
        <v>164</v>
      </c>
      <c r="C41" s="346" t="s">
        <v>180</v>
      </c>
      <c r="D41" s="403" t="s">
        <v>166</v>
      </c>
      <c r="E41" s="404"/>
      <c r="F41" s="332">
        <f>B40+B42</f>
        <v>0</v>
      </c>
      <c r="G41" s="332">
        <f>(C6+C7)-F41</f>
        <v>1200</v>
      </c>
    </row>
    <row r="42" spans="1:8" ht="14.4" thickBot="1" x14ac:dyDescent="0.3">
      <c r="A42" s="296">
        <f>(C10*B24)+(C11*B25)+(C12*B26)+(C13*B27)+(C14*B28)+(C15*B29)+(C16*B30)+(C17*B31)+(C18*B32)+(C19*B33)+(C20*B34)+(D24*G10)+F36</f>
        <v>0</v>
      </c>
      <c r="B42" s="294">
        <f>A42/60</f>
        <v>0</v>
      </c>
      <c r="C42" s="291">
        <f>C7-B42</f>
        <v>284</v>
      </c>
      <c r="D42" s="289"/>
      <c r="E42" s="251"/>
    </row>
    <row r="43" spans="1:8" ht="14.4" thickBot="1" x14ac:dyDescent="0.3">
      <c r="A43" s="295"/>
      <c r="B43" s="295"/>
      <c r="C43" s="295"/>
      <c r="D43" s="290"/>
      <c r="E43" s="251"/>
    </row>
    <row r="44" spans="1:8" ht="14.4" thickBot="1" x14ac:dyDescent="0.3">
      <c r="G44" s="258"/>
    </row>
    <row r="45" spans="1:8" ht="14.4" thickBot="1" x14ac:dyDescent="0.3">
      <c r="G45" s="251"/>
    </row>
    <row r="46" spans="1:8" ht="14.4" thickBot="1" x14ac:dyDescent="0.3">
      <c r="G46" s="251"/>
    </row>
    <row r="47" spans="1:8" ht="14.4" thickBot="1" x14ac:dyDescent="0.3">
      <c r="G47" s="251"/>
    </row>
    <row r="48" spans="1:8" ht="14.4" thickBot="1" x14ac:dyDescent="0.3">
      <c r="A48" s="422"/>
      <c r="B48" s="423"/>
      <c r="C48" s="292"/>
      <c r="D48" s="288"/>
      <c r="E48" s="258"/>
      <c r="F48" s="249"/>
    </row>
    <row r="49" spans="1:5" ht="14.4" thickBot="1" x14ac:dyDescent="0.3">
      <c r="A49" s="422"/>
      <c r="B49" s="423"/>
      <c r="C49" s="287"/>
      <c r="D49" s="288"/>
      <c r="E49" s="251"/>
    </row>
    <row r="50" spans="1:5" ht="14.4" thickBot="1" x14ac:dyDescent="0.3">
      <c r="A50" s="249"/>
      <c r="B50" s="249"/>
      <c r="C50" s="249"/>
      <c r="D50" s="249"/>
    </row>
    <row r="51" spans="1:5" ht="14.4" thickBot="1" x14ac:dyDescent="0.3"/>
    <row r="52" spans="1:5" ht="14.4" thickBot="1" x14ac:dyDescent="0.3"/>
    <row r="53" spans="1:5" ht="14.4" thickBot="1" x14ac:dyDescent="0.3"/>
    <row r="54" spans="1:5" ht="14.4" thickBot="1" x14ac:dyDescent="0.3"/>
    <row r="55" spans="1:5" ht="14.4" thickBot="1" x14ac:dyDescent="0.3"/>
    <row r="56" spans="1:5" ht="14.4" thickBot="1" x14ac:dyDescent="0.3"/>
    <row r="57" spans="1:5" ht="14.4" thickBot="1" x14ac:dyDescent="0.3"/>
    <row r="58" spans="1:5" ht="14.4" thickBot="1" x14ac:dyDescent="0.3"/>
    <row r="59" spans="1:5" ht="14.4" thickBot="1" x14ac:dyDescent="0.3"/>
    <row r="60" spans="1:5" ht="14.4" thickBot="1" x14ac:dyDescent="0.3"/>
  </sheetData>
  <sheetProtection algorithmName="SHA-512" hashValue="vS7wMZTR0bu0j0SeafRRxpjH/icim3FReF+JFMYrpRcLRU7DbIJX2YcMWGxZGXS9QhuP58PkR0cxpH40J/IVNg==" saltValue="d/jeLsaktV3hv3NMHudaoA==" spinCount="100000" sheet="1" objects="1" scenarios="1"/>
  <mergeCells count="28">
    <mergeCell ref="A5:B5"/>
    <mergeCell ref="E10:F11"/>
    <mergeCell ref="D22:E23"/>
    <mergeCell ref="F22:F23"/>
    <mergeCell ref="A22:B23"/>
    <mergeCell ref="A49:B49"/>
    <mergeCell ref="D1:E1"/>
    <mergeCell ref="D2:E2"/>
    <mergeCell ref="F1:G1"/>
    <mergeCell ref="F2:G2"/>
    <mergeCell ref="A1:C2"/>
    <mergeCell ref="G10:G11"/>
    <mergeCell ref="E13:G20"/>
    <mergeCell ref="A36:E36"/>
    <mergeCell ref="E12:F12"/>
    <mergeCell ref="A7:B7"/>
    <mergeCell ref="A48:B48"/>
    <mergeCell ref="A4:B4"/>
    <mergeCell ref="C22:C23"/>
    <mergeCell ref="E39:E40"/>
    <mergeCell ref="A6:B6"/>
    <mergeCell ref="G39:G40"/>
    <mergeCell ref="D41:E41"/>
    <mergeCell ref="G6:G7"/>
    <mergeCell ref="D24:E34"/>
    <mergeCell ref="F24:F34"/>
    <mergeCell ref="D6:E7"/>
    <mergeCell ref="F6:F7"/>
  </mergeCells>
  <phoneticPr fontId="98" type="noConversion"/>
  <pageMargins left="0.7" right="0.7" top="0.75" bottom="0.75" header="0.3" footer="0.3"/>
  <pageSetup scale="70"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4"/>
    <pageSetUpPr fitToPage="1"/>
  </sheetPr>
  <dimension ref="B1:O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G20" sqref="G20"/>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8.08984375"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75</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6.5" customHeight="1" thickBot="1" x14ac:dyDescent="0.3">
      <c r="B4" s="160" t="s">
        <v>121</v>
      </c>
      <c r="C4" s="242">
        <f>'Detailed Summary'!H3</f>
        <v>0</v>
      </c>
      <c r="D4" s="160" t="s">
        <v>82</v>
      </c>
      <c r="E4" s="159">
        <f>IFERROR(D2*1200,0)</f>
        <v>1200</v>
      </c>
      <c r="F4" s="588" t="s">
        <v>185</v>
      </c>
      <c r="G4" s="589"/>
      <c r="H4" s="159">
        <f>December!B6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December!E6+D6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45292</v>
      </c>
      <c r="C8" s="178"/>
      <c r="D8" s="178"/>
      <c r="E8" s="178"/>
      <c r="F8" s="178"/>
      <c r="G8" s="189" t="s">
        <v>173</v>
      </c>
      <c r="H8" s="176"/>
      <c r="I8" s="226">
        <f t="shared" ref="I8:I38" si="0">E8</f>
        <v>0</v>
      </c>
      <c r="J8" s="141">
        <f t="shared" ref="J8:J38" si="1">IFERROR(C8+D8+F8+H8,0)</f>
        <v>0</v>
      </c>
      <c r="K8" s="208">
        <f t="shared" ref="K8:K38" si="2">IFERROR(J8/60,0)</f>
        <v>0</v>
      </c>
    </row>
    <row r="9" spans="2:15" ht="19.8" x14ac:dyDescent="0.25">
      <c r="B9" s="138">
        <f>+B8+1</f>
        <v>45293</v>
      </c>
      <c r="C9" s="181"/>
      <c r="D9" s="181"/>
      <c r="E9" s="181"/>
      <c r="F9" s="181"/>
      <c r="G9" s="135"/>
      <c r="H9" s="179"/>
      <c r="I9" s="226">
        <f t="shared" si="0"/>
        <v>0</v>
      </c>
      <c r="J9" s="141">
        <f t="shared" si="1"/>
        <v>0</v>
      </c>
      <c r="K9" s="208">
        <f t="shared" si="2"/>
        <v>0</v>
      </c>
    </row>
    <row r="10" spans="2:15" ht="19.8" x14ac:dyDescent="0.25">
      <c r="B10" s="138">
        <f t="shared" ref="B10:B38" si="3">+B9+1</f>
        <v>45294</v>
      </c>
      <c r="C10" s="181"/>
      <c r="D10" s="181"/>
      <c r="E10" s="181"/>
      <c r="F10" s="181"/>
      <c r="G10" s="135"/>
      <c r="H10" s="179"/>
      <c r="I10" s="226">
        <f t="shared" si="0"/>
        <v>0</v>
      </c>
      <c r="J10" s="141">
        <f t="shared" si="1"/>
        <v>0</v>
      </c>
      <c r="K10" s="208">
        <f t="shared" si="2"/>
        <v>0</v>
      </c>
    </row>
    <row r="11" spans="2:15" ht="19.8" x14ac:dyDescent="0.25">
      <c r="B11" s="138">
        <f t="shared" si="3"/>
        <v>45295</v>
      </c>
      <c r="C11" s="181"/>
      <c r="D11" s="181"/>
      <c r="E11" s="181"/>
      <c r="F11" s="181"/>
      <c r="G11" s="135"/>
      <c r="H11" s="179"/>
      <c r="I11" s="226">
        <f t="shared" si="0"/>
        <v>0</v>
      </c>
      <c r="J11" s="141">
        <f t="shared" si="1"/>
        <v>0</v>
      </c>
      <c r="K11" s="208">
        <f t="shared" si="2"/>
        <v>0</v>
      </c>
    </row>
    <row r="12" spans="2:15" ht="19.8" x14ac:dyDescent="0.25">
      <c r="B12" s="138">
        <f t="shared" si="3"/>
        <v>45296</v>
      </c>
      <c r="C12" s="180"/>
      <c r="D12" s="180"/>
      <c r="E12" s="180"/>
      <c r="F12" s="180"/>
      <c r="G12" s="135"/>
      <c r="H12" s="179"/>
      <c r="I12" s="226">
        <f t="shared" si="0"/>
        <v>0</v>
      </c>
      <c r="J12" s="141">
        <f t="shared" si="1"/>
        <v>0</v>
      </c>
      <c r="K12" s="208">
        <f t="shared" si="2"/>
        <v>0</v>
      </c>
    </row>
    <row r="13" spans="2:15" ht="19.8" x14ac:dyDescent="0.25">
      <c r="B13" s="149">
        <f t="shared" si="3"/>
        <v>45297</v>
      </c>
      <c r="C13" s="174"/>
      <c r="D13" s="174"/>
      <c r="E13" s="174"/>
      <c r="F13" s="174"/>
      <c r="G13" s="177"/>
      <c r="H13" s="176"/>
      <c r="I13" s="226">
        <f t="shared" si="0"/>
        <v>0</v>
      </c>
      <c r="J13" s="141">
        <f t="shared" si="1"/>
        <v>0</v>
      </c>
      <c r="K13" s="208">
        <f t="shared" si="2"/>
        <v>0</v>
      </c>
    </row>
    <row r="14" spans="2:15" ht="19.8" x14ac:dyDescent="0.25">
      <c r="B14" s="149">
        <f t="shared" si="3"/>
        <v>45298</v>
      </c>
      <c r="C14" s="174"/>
      <c r="D14" s="174"/>
      <c r="E14" s="174"/>
      <c r="F14" s="174"/>
      <c r="G14" s="177"/>
      <c r="H14" s="176"/>
      <c r="I14" s="226">
        <f t="shared" si="0"/>
        <v>0</v>
      </c>
      <c r="J14" s="141">
        <f t="shared" si="1"/>
        <v>0</v>
      </c>
      <c r="K14" s="208">
        <f t="shared" si="2"/>
        <v>0</v>
      </c>
    </row>
    <row r="15" spans="2:15" ht="19.8" x14ac:dyDescent="0.25">
      <c r="B15" s="138">
        <f t="shared" si="3"/>
        <v>45299</v>
      </c>
      <c r="C15" s="186"/>
      <c r="D15" s="186"/>
      <c r="E15" s="186"/>
      <c r="F15" s="186"/>
      <c r="G15" s="135"/>
      <c r="H15" s="179"/>
      <c r="I15" s="226">
        <f t="shared" si="0"/>
        <v>0</v>
      </c>
      <c r="J15" s="141">
        <f t="shared" si="1"/>
        <v>0</v>
      </c>
      <c r="K15" s="208">
        <f t="shared" si="2"/>
        <v>0</v>
      </c>
    </row>
    <row r="16" spans="2:15" ht="19.8" x14ac:dyDescent="0.25">
      <c r="B16" s="138">
        <f t="shared" si="3"/>
        <v>45300</v>
      </c>
      <c r="C16" s="181"/>
      <c r="D16" s="181"/>
      <c r="E16" s="181"/>
      <c r="F16" s="181"/>
      <c r="G16" s="135"/>
      <c r="H16" s="179"/>
      <c r="I16" s="226">
        <f t="shared" si="0"/>
        <v>0</v>
      </c>
      <c r="J16" s="141">
        <f t="shared" si="1"/>
        <v>0</v>
      </c>
      <c r="K16" s="208">
        <f t="shared" si="2"/>
        <v>0</v>
      </c>
    </row>
    <row r="17" spans="2:11" ht="19.8" x14ac:dyDescent="0.25">
      <c r="B17" s="138">
        <f t="shared" si="3"/>
        <v>45301</v>
      </c>
      <c r="C17" s="181"/>
      <c r="D17" s="181"/>
      <c r="E17" s="181"/>
      <c r="F17" s="181"/>
      <c r="G17" s="135"/>
      <c r="H17" s="179"/>
      <c r="I17" s="226">
        <f t="shared" si="0"/>
        <v>0</v>
      </c>
      <c r="J17" s="141">
        <f t="shared" si="1"/>
        <v>0</v>
      </c>
      <c r="K17" s="208">
        <f t="shared" si="2"/>
        <v>0</v>
      </c>
    </row>
    <row r="18" spans="2:11" ht="19.8" x14ac:dyDescent="0.25">
      <c r="B18" s="138">
        <f t="shared" si="3"/>
        <v>45302</v>
      </c>
      <c r="C18" s="186"/>
      <c r="D18" s="186"/>
      <c r="E18" s="186"/>
      <c r="F18" s="186"/>
      <c r="G18" s="135"/>
      <c r="H18" s="179"/>
      <c r="I18" s="226">
        <f t="shared" si="0"/>
        <v>0</v>
      </c>
      <c r="J18" s="141">
        <f t="shared" si="1"/>
        <v>0</v>
      </c>
      <c r="K18" s="208">
        <f t="shared" si="2"/>
        <v>0</v>
      </c>
    </row>
    <row r="19" spans="2:11" ht="19.8" x14ac:dyDescent="0.25">
      <c r="B19" s="138">
        <f t="shared" si="3"/>
        <v>45303</v>
      </c>
      <c r="C19" s="186"/>
      <c r="D19" s="186"/>
      <c r="E19" s="186"/>
      <c r="F19" s="186"/>
      <c r="G19" s="135"/>
      <c r="H19" s="179"/>
      <c r="I19" s="226">
        <f t="shared" si="0"/>
        <v>0</v>
      </c>
      <c r="J19" s="141">
        <f t="shared" si="1"/>
        <v>0</v>
      </c>
      <c r="K19" s="208">
        <f t="shared" si="2"/>
        <v>0</v>
      </c>
    </row>
    <row r="20" spans="2:11" ht="19.8" x14ac:dyDescent="0.25">
      <c r="B20" s="149">
        <f t="shared" si="3"/>
        <v>45304</v>
      </c>
      <c r="C20" s="174"/>
      <c r="D20" s="174"/>
      <c r="E20" s="174"/>
      <c r="F20" s="174"/>
      <c r="G20" s="177"/>
      <c r="H20" s="176"/>
      <c r="I20" s="226">
        <f t="shared" si="0"/>
        <v>0</v>
      </c>
      <c r="J20" s="141">
        <f t="shared" si="1"/>
        <v>0</v>
      </c>
      <c r="K20" s="208">
        <f t="shared" si="2"/>
        <v>0</v>
      </c>
    </row>
    <row r="21" spans="2:11" ht="19.8" x14ac:dyDescent="0.25">
      <c r="B21" s="149">
        <f t="shared" si="3"/>
        <v>45305</v>
      </c>
      <c r="C21" s="174"/>
      <c r="D21" s="174"/>
      <c r="E21" s="174"/>
      <c r="F21" s="174"/>
      <c r="G21" s="177"/>
      <c r="H21" s="176"/>
      <c r="I21" s="226">
        <f t="shared" si="0"/>
        <v>0</v>
      </c>
      <c r="J21" s="141">
        <f t="shared" si="1"/>
        <v>0</v>
      </c>
      <c r="K21" s="208">
        <f t="shared" si="2"/>
        <v>0</v>
      </c>
    </row>
    <row r="22" spans="2:11" ht="19.8" x14ac:dyDescent="0.25">
      <c r="B22" s="138">
        <f t="shared" si="3"/>
        <v>45306</v>
      </c>
      <c r="C22" s="186"/>
      <c r="D22" s="186"/>
      <c r="E22" s="186"/>
      <c r="F22" s="186"/>
      <c r="G22" s="135"/>
      <c r="H22" s="179"/>
      <c r="I22" s="226">
        <f t="shared" si="0"/>
        <v>0</v>
      </c>
      <c r="J22" s="141">
        <f t="shared" si="1"/>
        <v>0</v>
      </c>
      <c r="K22" s="208">
        <f t="shared" si="2"/>
        <v>0</v>
      </c>
    </row>
    <row r="23" spans="2:11" ht="19.8" x14ac:dyDescent="0.25">
      <c r="B23" s="138">
        <f t="shared" si="3"/>
        <v>45307</v>
      </c>
      <c r="C23" s="181"/>
      <c r="D23" s="181"/>
      <c r="E23" s="181"/>
      <c r="F23" s="181"/>
      <c r="G23" s="135"/>
      <c r="H23" s="179"/>
      <c r="I23" s="226">
        <f t="shared" si="0"/>
        <v>0</v>
      </c>
      <c r="J23" s="141">
        <f t="shared" si="1"/>
        <v>0</v>
      </c>
      <c r="K23" s="208">
        <f t="shared" si="2"/>
        <v>0</v>
      </c>
    </row>
    <row r="24" spans="2:11" ht="19.8" x14ac:dyDescent="0.25">
      <c r="B24" s="138">
        <f t="shared" si="3"/>
        <v>45308</v>
      </c>
      <c r="C24" s="181"/>
      <c r="D24" s="181"/>
      <c r="E24" s="181"/>
      <c r="F24" s="181"/>
      <c r="G24" s="135"/>
      <c r="H24" s="179"/>
      <c r="I24" s="226">
        <f t="shared" si="0"/>
        <v>0</v>
      </c>
      <c r="J24" s="141">
        <f t="shared" si="1"/>
        <v>0</v>
      </c>
      <c r="K24" s="208">
        <f t="shared" si="2"/>
        <v>0</v>
      </c>
    </row>
    <row r="25" spans="2:11" ht="19.8" x14ac:dyDescent="0.25">
      <c r="B25" s="138">
        <f t="shared" si="3"/>
        <v>45309</v>
      </c>
      <c r="C25" s="186"/>
      <c r="D25" s="186"/>
      <c r="E25" s="186"/>
      <c r="F25" s="186"/>
      <c r="G25" s="135"/>
      <c r="H25" s="179"/>
      <c r="I25" s="226">
        <f t="shared" si="0"/>
        <v>0</v>
      </c>
      <c r="J25" s="141">
        <f t="shared" si="1"/>
        <v>0</v>
      </c>
      <c r="K25" s="208">
        <f t="shared" si="2"/>
        <v>0</v>
      </c>
    </row>
    <row r="26" spans="2:11" ht="19.8" x14ac:dyDescent="0.25">
      <c r="B26" s="138">
        <f t="shared" si="3"/>
        <v>45310</v>
      </c>
      <c r="C26" s="186"/>
      <c r="D26" s="186"/>
      <c r="E26" s="186"/>
      <c r="F26" s="186"/>
      <c r="G26" s="135"/>
      <c r="H26" s="179"/>
      <c r="I26" s="226">
        <f t="shared" si="0"/>
        <v>0</v>
      </c>
      <c r="J26" s="141">
        <f t="shared" si="1"/>
        <v>0</v>
      </c>
      <c r="K26" s="208">
        <f t="shared" si="2"/>
        <v>0</v>
      </c>
    </row>
    <row r="27" spans="2:11" ht="19.8" x14ac:dyDescent="0.25">
      <c r="B27" s="149">
        <f t="shared" si="3"/>
        <v>45311</v>
      </c>
      <c r="C27" s="174"/>
      <c r="D27" s="174"/>
      <c r="E27" s="174"/>
      <c r="F27" s="174"/>
      <c r="G27" s="177"/>
      <c r="H27" s="176"/>
      <c r="I27" s="226">
        <f t="shared" si="0"/>
        <v>0</v>
      </c>
      <c r="J27" s="141">
        <f t="shared" si="1"/>
        <v>0</v>
      </c>
      <c r="K27" s="208">
        <f t="shared" si="2"/>
        <v>0</v>
      </c>
    </row>
    <row r="28" spans="2:11" ht="19.8" x14ac:dyDescent="0.25">
      <c r="B28" s="149">
        <f t="shared" si="3"/>
        <v>45312</v>
      </c>
      <c r="C28" s="174"/>
      <c r="D28" s="174"/>
      <c r="E28" s="174"/>
      <c r="F28" s="174"/>
      <c r="G28" s="177"/>
      <c r="H28" s="176"/>
      <c r="I28" s="226">
        <f t="shared" si="0"/>
        <v>0</v>
      </c>
      <c r="J28" s="141">
        <f t="shared" si="1"/>
        <v>0</v>
      </c>
      <c r="K28" s="208">
        <f t="shared" si="2"/>
        <v>0</v>
      </c>
    </row>
    <row r="29" spans="2:11" ht="19.8" x14ac:dyDescent="0.25">
      <c r="B29" s="138">
        <f t="shared" si="3"/>
        <v>45313</v>
      </c>
      <c r="C29" s="186"/>
      <c r="D29" s="186"/>
      <c r="E29" s="186"/>
      <c r="F29" s="186"/>
      <c r="G29" s="135"/>
      <c r="H29" s="179"/>
      <c r="I29" s="226">
        <f t="shared" si="0"/>
        <v>0</v>
      </c>
      <c r="J29" s="141">
        <f t="shared" si="1"/>
        <v>0</v>
      </c>
      <c r="K29" s="208">
        <f t="shared" si="2"/>
        <v>0</v>
      </c>
    </row>
    <row r="30" spans="2:11" ht="19.8" x14ac:dyDescent="0.25">
      <c r="B30" s="138">
        <f t="shared" si="3"/>
        <v>45314</v>
      </c>
      <c r="C30" s="181"/>
      <c r="D30" s="181"/>
      <c r="E30" s="181"/>
      <c r="F30" s="181"/>
      <c r="G30" s="135"/>
      <c r="H30" s="179"/>
      <c r="I30" s="226">
        <f t="shared" si="0"/>
        <v>0</v>
      </c>
      <c r="J30" s="141">
        <f t="shared" si="1"/>
        <v>0</v>
      </c>
      <c r="K30" s="208">
        <f t="shared" si="2"/>
        <v>0</v>
      </c>
    </row>
    <row r="31" spans="2:11" ht="19.8" x14ac:dyDescent="0.25">
      <c r="B31" s="138">
        <f t="shared" si="3"/>
        <v>45315</v>
      </c>
      <c r="C31" s="186"/>
      <c r="D31" s="186"/>
      <c r="E31" s="186"/>
      <c r="F31" s="186"/>
      <c r="G31" s="135"/>
      <c r="H31" s="179"/>
      <c r="I31" s="226">
        <f t="shared" si="0"/>
        <v>0</v>
      </c>
      <c r="J31" s="141">
        <f t="shared" si="1"/>
        <v>0</v>
      </c>
      <c r="K31" s="208">
        <f t="shared" si="2"/>
        <v>0</v>
      </c>
    </row>
    <row r="32" spans="2:11" ht="19.8" x14ac:dyDescent="0.25">
      <c r="B32" s="138">
        <f t="shared" si="3"/>
        <v>45316</v>
      </c>
      <c r="C32" s="186"/>
      <c r="D32" s="186"/>
      <c r="E32" s="186"/>
      <c r="F32" s="186"/>
      <c r="G32" s="135"/>
      <c r="H32" s="179"/>
      <c r="I32" s="226">
        <f t="shared" si="0"/>
        <v>0</v>
      </c>
      <c r="J32" s="141">
        <f t="shared" si="1"/>
        <v>0</v>
      </c>
      <c r="K32" s="208">
        <f t="shared" si="2"/>
        <v>0</v>
      </c>
    </row>
    <row r="33" spans="2:11" ht="19.8" x14ac:dyDescent="0.25">
      <c r="B33" s="138">
        <f t="shared" si="3"/>
        <v>45317</v>
      </c>
      <c r="C33" s="186"/>
      <c r="D33" s="186"/>
      <c r="E33" s="186"/>
      <c r="F33" s="186"/>
      <c r="G33" s="135"/>
      <c r="H33" s="179"/>
      <c r="I33" s="226">
        <f t="shared" si="0"/>
        <v>0</v>
      </c>
      <c r="J33" s="141">
        <f t="shared" si="1"/>
        <v>0</v>
      </c>
      <c r="K33" s="208">
        <f t="shared" si="2"/>
        <v>0</v>
      </c>
    </row>
    <row r="34" spans="2:11" ht="19.8" x14ac:dyDescent="0.25">
      <c r="B34" s="149">
        <f t="shared" si="3"/>
        <v>45318</v>
      </c>
      <c r="C34" s="174"/>
      <c r="D34" s="174"/>
      <c r="E34" s="174"/>
      <c r="F34" s="174"/>
      <c r="G34" s="177"/>
      <c r="H34" s="176"/>
      <c r="I34" s="226">
        <f t="shared" si="0"/>
        <v>0</v>
      </c>
      <c r="J34" s="141">
        <f t="shared" si="1"/>
        <v>0</v>
      </c>
      <c r="K34" s="208">
        <f t="shared" si="2"/>
        <v>0</v>
      </c>
    </row>
    <row r="35" spans="2:11" ht="19.8" x14ac:dyDescent="0.25">
      <c r="B35" s="149">
        <f t="shared" si="3"/>
        <v>45319</v>
      </c>
      <c r="C35" s="174"/>
      <c r="D35" s="174"/>
      <c r="E35" s="174"/>
      <c r="F35" s="174"/>
      <c r="G35" s="177"/>
      <c r="H35" s="176"/>
      <c r="I35" s="226">
        <f t="shared" si="0"/>
        <v>0</v>
      </c>
      <c r="J35" s="141">
        <f t="shared" si="1"/>
        <v>0</v>
      </c>
      <c r="K35" s="208">
        <f t="shared" si="2"/>
        <v>0</v>
      </c>
    </row>
    <row r="36" spans="2:11" ht="19.8" x14ac:dyDescent="0.25">
      <c r="B36" s="138">
        <f t="shared" si="3"/>
        <v>45320</v>
      </c>
      <c r="C36" s="186"/>
      <c r="D36" s="186"/>
      <c r="E36" s="186"/>
      <c r="F36" s="186"/>
      <c r="G36" s="135"/>
      <c r="H36" s="179"/>
      <c r="I36" s="226">
        <f t="shared" si="0"/>
        <v>0</v>
      </c>
      <c r="J36" s="141">
        <f t="shared" si="1"/>
        <v>0</v>
      </c>
      <c r="K36" s="208">
        <f t="shared" si="2"/>
        <v>0</v>
      </c>
    </row>
    <row r="37" spans="2:11" ht="19.8" x14ac:dyDescent="0.25">
      <c r="B37" s="138">
        <f t="shared" si="3"/>
        <v>45321</v>
      </c>
      <c r="C37" s="181"/>
      <c r="D37" s="181"/>
      <c r="E37" s="181"/>
      <c r="F37" s="181"/>
      <c r="G37" s="135"/>
      <c r="H37" s="179"/>
      <c r="I37" s="226">
        <f t="shared" si="0"/>
        <v>0</v>
      </c>
      <c r="J37" s="141">
        <f t="shared" si="1"/>
        <v>0</v>
      </c>
      <c r="K37" s="213">
        <f t="shared" si="2"/>
        <v>0</v>
      </c>
    </row>
    <row r="38" spans="2:11" ht="20.399999999999999" thickBot="1" x14ac:dyDescent="0.3">
      <c r="B38" s="354">
        <f t="shared" si="3"/>
        <v>45322</v>
      </c>
      <c r="C38" s="193"/>
      <c r="D38" s="193"/>
      <c r="E38" s="342"/>
      <c r="F38" s="192"/>
      <c r="G38" s="188"/>
      <c r="H38" s="191"/>
      <c r="I38" s="227">
        <f t="shared" si="0"/>
        <v>0</v>
      </c>
      <c r="J38" s="225">
        <f t="shared" si="1"/>
        <v>0</v>
      </c>
      <c r="K38" s="209">
        <f t="shared" si="2"/>
        <v>0</v>
      </c>
    </row>
  </sheetData>
  <sheetProtection algorithmName="SHA-512" hashValue="Dxjes04ObyB++Bm9GZ3h58y5GdUI5km41Df6R8C1TdNM3rBJcMjex7UhB9xaMN0jb+SGDlukDR8cW8KIyAF3ig==" saltValue="yrMJ3Amr+t15btDKcchYs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300-000000000000}"/>
    <dataValidation allowBlank="1" showInputMessage="1" showErrorMessage="1" prompt="Total Assignable Hours Worked to date are automatically calculated in cell below" sqref="I4 E5" xr:uid="{00000000-0002-0000-1300-000001000000}"/>
    <dataValidation allowBlank="1" showInputMessage="1" showErrorMessage="1" prompt="Total Assignable Hours Worked to date automatically calculated in this cell." sqref="E6 I6" xr:uid="{00000000-0002-0000-1300-000002000000}"/>
    <dataValidation allowBlank="1" showInputMessage="1" showErrorMessage="1" prompt="Assigned Hours Worked are automatically calculated in this column under this heading." sqref="J7:K7" xr:uid="{00000000-0002-0000-1300-000003000000}"/>
    <dataValidation allowBlank="1" showInputMessage="1" showErrorMessage="1" prompt="Enter Assigned Time After School in this column under this heading." sqref="H7 I8:I34" xr:uid="{00000000-0002-0000-1300-000004000000}"/>
    <dataValidation allowBlank="1" showInputMessage="1" showErrorMessage="1" prompt="Enter Date in this column under this heading. Use heading filters to find specific entries" sqref="B7" xr:uid="{00000000-0002-0000-1300-000005000000}"/>
    <dataValidation allowBlank="1" showInputMessage="1" showErrorMessage="1" prompt="Total Hours Worked are automatically calculated in this cell" sqref="C6:D6" xr:uid="{00000000-0002-0000-1300-000006000000}"/>
    <dataValidation allowBlank="1" showInputMessage="1" showErrorMessage="1" prompt="Enter Total Work Week Hours in this cell" sqref="B6" xr:uid="{00000000-0002-0000-1300-000007000000}"/>
    <dataValidation allowBlank="1" showInputMessage="1" showErrorMessage="1" prompt="Regular Hours are automatically calculated in cell below" sqref="C5" xr:uid="{00000000-0002-0000-1300-000008000000}"/>
    <dataValidation allowBlank="1" showInputMessage="1" showErrorMessage="1" prompt="Total Assignable Hours Worked are automatically calculated in cell below" sqref="D5" xr:uid="{00000000-0002-0000-1300-000009000000}"/>
    <dataValidation allowBlank="1" showInputMessage="1" showErrorMessage="1" prompt="Enter Total Assignable Hours in cell below" sqref="B5" xr:uid="{00000000-0002-0000-1300-00000A000000}"/>
    <dataValidation allowBlank="1" showInputMessage="1" showErrorMessage="1" prompt="Enter School Name in this cell" sqref="C3" xr:uid="{00000000-0002-0000-1300-00000B000000}"/>
    <dataValidation allowBlank="1" showInputMessage="1" showErrorMessage="1" prompt="Enter School Name in cell to the right" sqref="B3" xr:uid="{00000000-0002-0000-1300-00000C000000}"/>
    <dataValidation allowBlank="1" showInputMessage="1" showErrorMessage="1" prompt="Enter Teacher's FTE in this cell" sqref="D2" xr:uid="{00000000-0002-0000-1300-00000D000000}"/>
    <dataValidation allowBlank="1" showInputMessage="1" showErrorMessage="1" prompt="Enter Teacher Name in this cell" sqref="C2" xr:uid="{00000000-0002-0000-1300-00000E000000}"/>
    <dataValidation allowBlank="1" showInputMessage="1" showErrorMessage="1" prompt="Enter Teacher Name and FTE in cells to the right" sqref="B2" xr:uid="{00000000-0002-0000-1300-00000F000000}"/>
    <dataValidation allowBlank="1" showInputMessage="1" showErrorMessage="1" prompt="Enter Teacher and School details in cells below" sqref="B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300-000011000000}"/>
    <dataValidation allowBlank="1" showErrorMessage="1" sqref="A2:A1048576 F5:G6 L1:L6 N1:N2 I35:I38 P7:Q7 P1:XFD6 R7:XFD38 F2:G3 H37:H38 E39:XFD1048576 J8:Q38 M5:N7 O1:O7 I2 C8:F8 H16:H17 H23:H24 E9:F38 H8:H12 H30 C9:D1048576 B8:B1048576" xr:uid="{00000000-0002-0000-1300-000012000000}"/>
  </dataValidations>
  <hyperlinks>
    <hyperlink ref="J2" location="'Mon-Day 1-S1'!Print_Titles" display="MON | Day 1 - Sem 1" xr:uid="{00000000-0004-0000-1300-000000000000}"/>
    <hyperlink ref="J3" location="'Tue-Day 2-S1'!Print_Titles" display="TUE | Day 2 - Sem 1" xr:uid="{00000000-0004-0000-1300-000001000000}"/>
    <hyperlink ref="J4" location="'Wed-Day 3-S1'!Print_Titles" display="WED | Day 3 - Sem 1" xr:uid="{00000000-0004-0000-1300-000002000000}"/>
    <hyperlink ref="J5" location="'Thu-Day 4-S1'!Print_Titles" display="THU | Day 4 - Sem 1" xr:uid="{00000000-0004-0000-1300-000003000000}"/>
    <hyperlink ref="J6" location="'Fri-Day 5-S1'!Print_Titles" display="FRI | Day 5 - Sem 1" xr:uid="{00000000-0004-0000-1300-000004000000}"/>
    <hyperlink ref="M2" location="'Day 6'!A1" display="Day 6 - Sem 1" xr:uid="{00000000-0004-0000-1300-000005000000}"/>
    <hyperlink ref="M3" location="'Early Dismissal 1'!A1" display="Early Out 1 - Sem 1" xr:uid="{00000000-0004-0000-1300-000006000000}"/>
    <hyperlink ref="M4" location="'Early Dismissal 2'!A1" display="Early Out 2 - Sem 1" xr:uid="{00000000-0004-0000-1300-000007000000}"/>
    <hyperlink ref="J2:K2" location="'Mon-Day 1'!A1" display="MON | Day 1 - Sem 1" xr:uid="{00000000-0004-0000-1300-000008000000}"/>
    <hyperlink ref="J3:K3" location="'Tue-Day 2'!A1" display="TUE | Day 2 - Sem 1" xr:uid="{00000000-0004-0000-1300-000009000000}"/>
    <hyperlink ref="J4:K4" location="'Wed-Day 3'!A1" display="WED | Day 3 - Sem 1" xr:uid="{00000000-0004-0000-1300-00000A000000}"/>
    <hyperlink ref="J5:K5" location="'Thu-Day 4'!A1" display="THU | Day 4 - Sem 1" xr:uid="{00000000-0004-0000-1300-00000B000000}"/>
    <hyperlink ref="J6:K6" location="'Fri-Day 5'!A1" display="FRI | Day 5 - Sem 1" xr:uid="{00000000-0004-0000-13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8AEE0EF-9F2E-4256-85F9-B601C25A616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C291244-C9C7-49A6-AE1A-AAD800F9B971}">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4"/>
    <pageSetUpPr fitToPage="1"/>
  </sheetPr>
  <dimension ref="B1:O37"/>
  <sheetViews>
    <sheetView showGridLines="0" zoomScale="75" zoomScaleNormal="75" zoomScalePageLayoutView="75" workbookViewId="0">
      <pane xSplit="14" ySplit="7" topLeftCell="S8" activePane="bottomRight" state="frozen"/>
      <selection activeCell="C8" sqref="C8"/>
      <selection pane="topRight" activeCell="C8" sqref="C8"/>
      <selection pane="bottomLeft" activeCell="C8" sqref="C8"/>
      <selection pane="bottomRight" activeCell="G26" sqref="G26"/>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76</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January!B6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SUM(I8:I36)/60</f>
        <v>0</v>
      </c>
      <c r="D6" s="222">
        <f>SUM(K8:K36)</f>
        <v>0</v>
      </c>
      <c r="E6" s="122">
        <f>January!E6+D6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45323</v>
      </c>
      <c r="C8" s="186"/>
      <c r="D8" s="186"/>
      <c r="E8" s="186"/>
      <c r="F8" s="186"/>
      <c r="G8" s="135"/>
      <c r="H8" s="179"/>
      <c r="I8" s="226">
        <f t="shared" ref="I8:I35" si="0">E8</f>
        <v>0</v>
      </c>
      <c r="J8" s="141">
        <f t="shared" ref="J8:J35" si="1">IFERROR(C8+D8+F8+H8,0)</f>
        <v>0</v>
      </c>
      <c r="K8" s="208">
        <f t="shared" ref="K8:K35" si="2">IFERROR(J8/60,0)</f>
        <v>0</v>
      </c>
    </row>
    <row r="9" spans="2:15" ht="19.8" x14ac:dyDescent="0.25">
      <c r="B9" s="138">
        <f>+B8+1</f>
        <v>45324</v>
      </c>
      <c r="C9" s="181"/>
      <c r="D9" s="181"/>
      <c r="E9" s="181"/>
      <c r="F9" s="181"/>
      <c r="G9" s="135"/>
      <c r="H9" s="179"/>
      <c r="I9" s="226">
        <f t="shared" si="0"/>
        <v>0</v>
      </c>
      <c r="J9" s="141">
        <f t="shared" si="1"/>
        <v>0</v>
      </c>
      <c r="K9" s="208">
        <f t="shared" si="2"/>
        <v>0</v>
      </c>
    </row>
    <row r="10" spans="2:15" ht="19.8" x14ac:dyDescent="0.25">
      <c r="B10" s="149">
        <f t="shared" ref="B10:B35" si="3">+B9+1</f>
        <v>45325</v>
      </c>
      <c r="C10" s="189"/>
      <c r="D10" s="189"/>
      <c r="E10" s="189"/>
      <c r="F10" s="189"/>
      <c r="G10" s="189"/>
      <c r="H10" s="189"/>
      <c r="I10" s="226">
        <f t="shared" si="0"/>
        <v>0</v>
      </c>
      <c r="J10" s="141">
        <f t="shared" si="1"/>
        <v>0</v>
      </c>
      <c r="K10" s="208">
        <f t="shared" si="2"/>
        <v>0</v>
      </c>
    </row>
    <row r="11" spans="2:15" ht="19.8" x14ac:dyDescent="0.25">
      <c r="B11" s="149">
        <f t="shared" si="3"/>
        <v>45326</v>
      </c>
      <c r="C11" s="189"/>
      <c r="D11" s="189"/>
      <c r="E11" s="189"/>
      <c r="F11" s="189"/>
      <c r="G11" s="189"/>
      <c r="H11" s="189"/>
      <c r="I11" s="226">
        <f t="shared" si="0"/>
        <v>0</v>
      </c>
      <c r="J11" s="141">
        <f t="shared" si="1"/>
        <v>0</v>
      </c>
      <c r="K11" s="208">
        <f t="shared" si="2"/>
        <v>0</v>
      </c>
    </row>
    <row r="12" spans="2:15" ht="19.8" x14ac:dyDescent="0.25">
      <c r="B12" s="138">
        <f t="shared" si="3"/>
        <v>45327</v>
      </c>
      <c r="C12" s="186"/>
      <c r="D12" s="186"/>
      <c r="E12" s="186"/>
      <c r="F12" s="186"/>
      <c r="G12" s="135" t="s">
        <v>0</v>
      </c>
      <c r="H12" s="179"/>
      <c r="I12" s="226">
        <f t="shared" si="0"/>
        <v>0</v>
      </c>
      <c r="J12" s="141">
        <f t="shared" si="1"/>
        <v>0</v>
      </c>
      <c r="K12" s="208">
        <f t="shared" si="2"/>
        <v>0</v>
      </c>
    </row>
    <row r="13" spans="2:15" ht="19.8" x14ac:dyDescent="0.25">
      <c r="B13" s="138">
        <f t="shared" si="3"/>
        <v>45328</v>
      </c>
      <c r="C13" s="186"/>
      <c r="D13" s="186"/>
      <c r="E13" s="186"/>
      <c r="F13" s="186"/>
      <c r="G13" s="135"/>
      <c r="H13" s="179"/>
      <c r="I13" s="226">
        <f t="shared" si="0"/>
        <v>0</v>
      </c>
      <c r="J13" s="141">
        <f t="shared" si="1"/>
        <v>0</v>
      </c>
      <c r="K13" s="208">
        <f t="shared" si="2"/>
        <v>0</v>
      </c>
    </row>
    <row r="14" spans="2:15" ht="19.8" x14ac:dyDescent="0.25">
      <c r="B14" s="138">
        <f t="shared" si="3"/>
        <v>45329</v>
      </c>
      <c r="C14" s="186"/>
      <c r="D14" s="186"/>
      <c r="E14" s="186"/>
      <c r="F14" s="186"/>
      <c r="G14" s="135"/>
      <c r="H14" s="179"/>
      <c r="I14" s="226">
        <f t="shared" si="0"/>
        <v>0</v>
      </c>
      <c r="J14" s="141">
        <f t="shared" si="1"/>
        <v>0</v>
      </c>
      <c r="K14" s="208">
        <f t="shared" si="2"/>
        <v>0</v>
      </c>
    </row>
    <row r="15" spans="2:15" ht="19.8" x14ac:dyDescent="0.25">
      <c r="B15" s="138">
        <f t="shared" si="3"/>
        <v>45330</v>
      </c>
      <c r="C15" s="186"/>
      <c r="D15" s="186"/>
      <c r="E15" s="186"/>
      <c r="F15" s="186"/>
      <c r="G15" s="135"/>
      <c r="H15" s="179"/>
      <c r="I15" s="226">
        <f t="shared" si="0"/>
        <v>0</v>
      </c>
      <c r="J15" s="141">
        <f t="shared" si="1"/>
        <v>0</v>
      </c>
      <c r="K15" s="208">
        <f t="shared" si="2"/>
        <v>0</v>
      </c>
    </row>
    <row r="16" spans="2:15" ht="19.8" x14ac:dyDescent="0.25">
      <c r="B16" s="138">
        <f t="shared" si="3"/>
        <v>45331</v>
      </c>
      <c r="C16" s="181"/>
      <c r="D16" s="181"/>
      <c r="E16" s="181"/>
      <c r="F16" s="181"/>
      <c r="G16" s="135"/>
      <c r="H16" s="179"/>
      <c r="I16" s="226">
        <f t="shared" si="0"/>
        <v>0</v>
      </c>
      <c r="J16" s="141">
        <f t="shared" si="1"/>
        <v>0</v>
      </c>
      <c r="K16" s="208">
        <f t="shared" si="2"/>
        <v>0</v>
      </c>
    </row>
    <row r="17" spans="2:11" ht="19.8" x14ac:dyDescent="0.25">
      <c r="B17" s="149">
        <f t="shared" si="3"/>
        <v>45332</v>
      </c>
      <c r="C17" s="189"/>
      <c r="D17" s="189"/>
      <c r="E17" s="189"/>
      <c r="F17" s="189"/>
      <c r="G17" s="189"/>
      <c r="H17" s="189"/>
      <c r="I17" s="226">
        <f t="shared" si="0"/>
        <v>0</v>
      </c>
      <c r="J17" s="141">
        <f t="shared" si="1"/>
        <v>0</v>
      </c>
      <c r="K17" s="208">
        <f t="shared" si="2"/>
        <v>0</v>
      </c>
    </row>
    <row r="18" spans="2:11" ht="19.8" x14ac:dyDescent="0.25">
      <c r="B18" s="149">
        <f t="shared" si="3"/>
        <v>45333</v>
      </c>
      <c r="C18" s="189"/>
      <c r="D18" s="189"/>
      <c r="E18" s="189"/>
      <c r="F18" s="189"/>
      <c r="G18" s="189"/>
      <c r="H18" s="189"/>
      <c r="I18" s="226">
        <f t="shared" si="0"/>
        <v>0</v>
      </c>
      <c r="J18" s="141">
        <f t="shared" si="1"/>
        <v>0</v>
      </c>
      <c r="K18" s="208">
        <f t="shared" si="2"/>
        <v>0</v>
      </c>
    </row>
    <row r="19" spans="2:11" ht="19.8" x14ac:dyDescent="0.25">
      <c r="B19" s="138">
        <f t="shared" si="3"/>
        <v>45334</v>
      </c>
      <c r="C19" s="186"/>
      <c r="D19" s="186"/>
      <c r="E19" s="186"/>
      <c r="F19" s="186"/>
      <c r="G19" s="135" t="s">
        <v>0</v>
      </c>
      <c r="H19" s="179"/>
      <c r="I19" s="226">
        <f t="shared" si="0"/>
        <v>0</v>
      </c>
      <c r="J19" s="141">
        <f t="shared" si="1"/>
        <v>0</v>
      </c>
      <c r="K19" s="208">
        <f t="shared" si="2"/>
        <v>0</v>
      </c>
    </row>
    <row r="20" spans="2:11" ht="19.8" x14ac:dyDescent="0.25">
      <c r="B20" s="138">
        <f t="shared" si="3"/>
        <v>45335</v>
      </c>
      <c r="C20" s="186"/>
      <c r="D20" s="186"/>
      <c r="E20" s="186"/>
      <c r="F20" s="186"/>
      <c r="G20" s="135"/>
      <c r="H20" s="179"/>
      <c r="I20" s="226">
        <f t="shared" si="0"/>
        <v>0</v>
      </c>
      <c r="J20" s="141">
        <f t="shared" si="1"/>
        <v>0</v>
      </c>
      <c r="K20" s="208">
        <f t="shared" si="2"/>
        <v>0</v>
      </c>
    </row>
    <row r="21" spans="2:11" ht="19.8" x14ac:dyDescent="0.25">
      <c r="B21" s="138">
        <f t="shared" si="3"/>
        <v>45336</v>
      </c>
      <c r="C21" s="186"/>
      <c r="D21" s="186"/>
      <c r="E21" s="186"/>
      <c r="F21" s="186"/>
      <c r="G21" s="135"/>
      <c r="H21" s="179"/>
      <c r="I21" s="226">
        <f t="shared" si="0"/>
        <v>0</v>
      </c>
      <c r="J21" s="141">
        <f t="shared" si="1"/>
        <v>0</v>
      </c>
      <c r="K21" s="208">
        <f t="shared" si="2"/>
        <v>0</v>
      </c>
    </row>
    <row r="22" spans="2:11" ht="19.8" x14ac:dyDescent="0.25">
      <c r="B22" s="138">
        <f t="shared" si="3"/>
        <v>45337</v>
      </c>
      <c r="C22" s="181"/>
      <c r="D22" s="181"/>
      <c r="E22" s="181"/>
      <c r="F22" s="181"/>
      <c r="G22" s="135"/>
      <c r="H22" s="179"/>
      <c r="I22" s="226">
        <f t="shared" si="0"/>
        <v>0</v>
      </c>
      <c r="J22" s="141">
        <f t="shared" si="1"/>
        <v>0</v>
      </c>
      <c r="K22" s="208">
        <f t="shared" si="2"/>
        <v>0</v>
      </c>
    </row>
    <row r="23" spans="2:11" ht="19.8" x14ac:dyDescent="0.25">
      <c r="B23" s="138">
        <f t="shared" si="3"/>
        <v>45338</v>
      </c>
      <c r="C23" s="181"/>
      <c r="D23" s="181"/>
      <c r="E23" s="181"/>
      <c r="F23" s="181"/>
      <c r="G23" s="135"/>
      <c r="H23" s="179"/>
      <c r="I23" s="226">
        <f t="shared" si="0"/>
        <v>0</v>
      </c>
      <c r="J23" s="141">
        <f t="shared" si="1"/>
        <v>0</v>
      </c>
      <c r="K23" s="208">
        <f t="shared" si="2"/>
        <v>0</v>
      </c>
    </row>
    <row r="24" spans="2:11" ht="19.8" x14ac:dyDescent="0.25">
      <c r="B24" s="149">
        <f t="shared" si="3"/>
        <v>45339</v>
      </c>
      <c r="C24" s="189"/>
      <c r="D24" s="189"/>
      <c r="E24" s="189"/>
      <c r="F24" s="189"/>
      <c r="G24" s="189"/>
      <c r="H24" s="189"/>
      <c r="I24" s="226">
        <f t="shared" si="0"/>
        <v>0</v>
      </c>
      <c r="J24" s="141">
        <f t="shared" si="1"/>
        <v>0</v>
      </c>
      <c r="K24" s="208">
        <f t="shared" si="2"/>
        <v>0</v>
      </c>
    </row>
    <row r="25" spans="2:11" ht="19.8" x14ac:dyDescent="0.25">
      <c r="B25" s="149">
        <f t="shared" si="3"/>
        <v>45340</v>
      </c>
      <c r="C25" s="189"/>
      <c r="D25" s="189"/>
      <c r="E25" s="189"/>
      <c r="F25" s="189"/>
      <c r="G25" s="189"/>
      <c r="H25" s="189"/>
      <c r="I25" s="226">
        <f t="shared" si="0"/>
        <v>0</v>
      </c>
      <c r="J25" s="141">
        <f t="shared" si="1"/>
        <v>0</v>
      </c>
      <c r="K25" s="208">
        <f t="shared" si="2"/>
        <v>0</v>
      </c>
    </row>
    <row r="26" spans="2:11" ht="19.8" x14ac:dyDescent="0.25">
      <c r="B26" s="149">
        <f t="shared" si="3"/>
        <v>45341</v>
      </c>
      <c r="C26" s="189"/>
      <c r="D26" s="189"/>
      <c r="E26" s="189"/>
      <c r="F26" s="189"/>
      <c r="G26" s="189" t="s">
        <v>122</v>
      </c>
      <c r="H26" s="189"/>
      <c r="I26" s="226">
        <f t="shared" si="0"/>
        <v>0</v>
      </c>
      <c r="J26" s="141">
        <f t="shared" si="1"/>
        <v>0</v>
      </c>
      <c r="K26" s="208">
        <f t="shared" si="2"/>
        <v>0</v>
      </c>
    </row>
    <row r="27" spans="2:11" ht="19.8" x14ac:dyDescent="0.25">
      <c r="B27" s="138">
        <f t="shared" si="3"/>
        <v>45342</v>
      </c>
      <c r="C27" s="181"/>
      <c r="D27" s="181"/>
      <c r="E27" s="181"/>
      <c r="F27" s="181"/>
      <c r="G27" s="135"/>
      <c r="H27" s="179"/>
      <c r="I27" s="226">
        <f t="shared" si="0"/>
        <v>0</v>
      </c>
      <c r="J27" s="141">
        <f t="shared" si="1"/>
        <v>0</v>
      </c>
      <c r="K27" s="208">
        <f t="shared" si="2"/>
        <v>0</v>
      </c>
    </row>
    <row r="28" spans="2:11" ht="19.8" x14ac:dyDescent="0.25">
      <c r="B28" s="138">
        <f t="shared" si="3"/>
        <v>45343</v>
      </c>
      <c r="C28" s="181"/>
      <c r="D28" s="181"/>
      <c r="E28" s="181"/>
      <c r="F28" s="181"/>
      <c r="G28" s="135"/>
      <c r="H28" s="179"/>
      <c r="I28" s="226">
        <f t="shared" si="0"/>
        <v>0</v>
      </c>
      <c r="J28" s="141">
        <f t="shared" si="1"/>
        <v>0</v>
      </c>
      <c r="K28" s="208">
        <f t="shared" si="2"/>
        <v>0</v>
      </c>
    </row>
    <row r="29" spans="2:11" ht="19.8" x14ac:dyDescent="0.25">
      <c r="B29" s="138">
        <f t="shared" si="3"/>
        <v>45344</v>
      </c>
      <c r="C29" s="186"/>
      <c r="D29" s="186"/>
      <c r="E29" s="186"/>
      <c r="F29" s="186"/>
      <c r="G29" s="135"/>
      <c r="H29" s="179"/>
      <c r="I29" s="226">
        <f t="shared" si="0"/>
        <v>0</v>
      </c>
      <c r="J29" s="141">
        <f t="shared" si="1"/>
        <v>0</v>
      </c>
      <c r="K29" s="208">
        <f t="shared" si="2"/>
        <v>0</v>
      </c>
    </row>
    <row r="30" spans="2:11" ht="19.8" x14ac:dyDescent="0.25">
      <c r="B30" s="138">
        <f t="shared" si="3"/>
        <v>45345</v>
      </c>
      <c r="C30" s="181"/>
      <c r="D30" s="181"/>
      <c r="E30" s="181"/>
      <c r="F30" s="181"/>
      <c r="G30" s="135"/>
      <c r="H30" s="179"/>
      <c r="I30" s="226">
        <f t="shared" si="0"/>
        <v>0</v>
      </c>
      <c r="J30" s="141">
        <f t="shared" si="1"/>
        <v>0</v>
      </c>
      <c r="K30" s="208">
        <f t="shared" si="2"/>
        <v>0</v>
      </c>
    </row>
    <row r="31" spans="2:11" ht="19.8" x14ac:dyDescent="0.25">
      <c r="B31" s="149">
        <f t="shared" si="3"/>
        <v>45346</v>
      </c>
      <c r="C31" s="189"/>
      <c r="D31" s="189"/>
      <c r="E31" s="189"/>
      <c r="F31" s="189"/>
      <c r="G31" s="189"/>
      <c r="H31" s="189"/>
      <c r="I31" s="226">
        <f t="shared" si="0"/>
        <v>0</v>
      </c>
      <c r="J31" s="141">
        <f t="shared" si="1"/>
        <v>0</v>
      </c>
      <c r="K31" s="208">
        <f t="shared" si="2"/>
        <v>0</v>
      </c>
    </row>
    <row r="32" spans="2:11" ht="19.8" x14ac:dyDescent="0.25">
      <c r="B32" s="149">
        <f t="shared" si="3"/>
        <v>45347</v>
      </c>
      <c r="C32" s="189"/>
      <c r="D32" s="189"/>
      <c r="E32" s="189"/>
      <c r="F32" s="189"/>
      <c r="G32" s="189"/>
      <c r="H32" s="189"/>
      <c r="I32" s="226">
        <f t="shared" si="0"/>
        <v>0</v>
      </c>
      <c r="J32" s="141">
        <f t="shared" si="1"/>
        <v>0</v>
      </c>
      <c r="K32" s="208">
        <f t="shared" si="2"/>
        <v>0</v>
      </c>
    </row>
    <row r="33" spans="2:11" ht="19.8" x14ac:dyDescent="0.25">
      <c r="B33" s="138">
        <f t="shared" si="3"/>
        <v>45348</v>
      </c>
      <c r="C33" s="186"/>
      <c r="D33" s="186"/>
      <c r="E33" s="186"/>
      <c r="F33" s="186"/>
      <c r="G33" s="135"/>
      <c r="H33" s="179"/>
      <c r="I33" s="226">
        <f t="shared" si="0"/>
        <v>0</v>
      </c>
      <c r="J33" s="141">
        <f t="shared" si="1"/>
        <v>0</v>
      </c>
      <c r="K33" s="208">
        <f t="shared" si="2"/>
        <v>0</v>
      </c>
    </row>
    <row r="34" spans="2:11" ht="19.8" x14ac:dyDescent="0.25">
      <c r="B34" s="138">
        <f t="shared" si="3"/>
        <v>45349</v>
      </c>
      <c r="C34" s="186"/>
      <c r="D34" s="186"/>
      <c r="E34" s="186"/>
      <c r="F34" s="186"/>
      <c r="G34" s="135"/>
      <c r="H34" s="179"/>
      <c r="I34" s="226">
        <f t="shared" si="0"/>
        <v>0</v>
      </c>
      <c r="J34" s="141">
        <f t="shared" si="1"/>
        <v>0</v>
      </c>
      <c r="K34" s="208">
        <f t="shared" si="2"/>
        <v>0</v>
      </c>
    </row>
    <row r="35" spans="2:11" ht="20.399999999999999" thickBot="1" x14ac:dyDescent="0.3">
      <c r="B35" s="138">
        <f t="shared" si="3"/>
        <v>45350</v>
      </c>
      <c r="C35" s="343"/>
      <c r="D35" s="343"/>
      <c r="E35" s="343"/>
      <c r="F35" s="343"/>
      <c r="G35" s="188"/>
      <c r="H35" s="187"/>
      <c r="I35" s="237">
        <f t="shared" si="0"/>
        <v>0</v>
      </c>
      <c r="J35" s="238">
        <f t="shared" si="1"/>
        <v>0</v>
      </c>
      <c r="K35" s="209">
        <f t="shared" si="2"/>
        <v>0</v>
      </c>
    </row>
    <row r="36" spans="2:11" ht="20.399999999999999" thickTop="1" x14ac:dyDescent="0.25">
      <c r="B36" s="267"/>
      <c r="C36" s="268"/>
      <c r="D36" s="268"/>
      <c r="E36" s="268"/>
      <c r="F36" s="268"/>
      <c r="G36" s="269"/>
      <c r="H36" s="270"/>
      <c r="I36" s="271"/>
      <c r="J36" s="272"/>
      <c r="K36" s="273"/>
    </row>
    <row r="37" spans="2:11" ht="42" customHeight="1" x14ac:dyDescent="0.25"/>
  </sheetData>
  <sheetProtection algorithmName="SHA-512" hashValue="YlDO1D66KMd5SO0ElnDFWoWmGNe7I3AiQ6rn/HpoLNoR9d/dYUYMYJFA6VUWEAj+Gq8K4tL6HIvuS/nunszQgg==" saltValue="TDLS9DMA5CMjxOWLURssT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F2:G3 M5:N7 R7:XFD35 P7:Q9 H35:I36 P1:XFD6 M10:Q35 N1:N2 H16:H17 H22:H23 H30 L1:L6 O1:O7 L36:XFD1048576 B37:K1048576 I2 J8:K36 L8:L35 H28 H9:H10 B8:F36"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400-000001000000}"/>
    <dataValidation allowBlank="1" showInputMessage="1" showErrorMessage="1" prompt="Enter Teacher and School details in cells below" sqref="B1" xr:uid="{00000000-0002-0000-1400-000002000000}"/>
    <dataValidation allowBlank="1" showInputMessage="1" showErrorMessage="1" prompt="Enter Teacher Name and FTE in cells to the right" sqref="B2" xr:uid="{00000000-0002-0000-1400-000003000000}"/>
    <dataValidation allowBlank="1" showInputMessage="1" showErrorMessage="1" prompt="Enter Teacher Name in this cell" sqref="C2" xr:uid="{00000000-0002-0000-1400-000004000000}"/>
    <dataValidation allowBlank="1" showInputMessage="1" showErrorMessage="1" prompt="Enter Teacher's FTE in this cell" sqref="D2" xr:uid="{00000000-0002-0000-1400-000005000000}"/>
    <dataValidation allowBlank="1" showInputMessage="1" showErrorMessage="1" prompt="Enter School Name in cell to the right" sqref="B3" xr:uid="{00000000-0002-0000-1400-000006000000}"/>
    <dataValidation allowBlank="1" showInputMessage="1" showErrorMessage="1" prompt="Enter School Name in this cell" sqref="C3" xr:uid="{00000000-0002-0000-1400-000007000000}"/>
    <dataValidation allowBlank="1" showInputMessage="1" showErrorMessage="1" prompt="Enter Total Assignable Hours in cell below" sqref="B5" xr:uid="{00000000-0002-0000-1400-000008000000}"/>
    <dataValidation allowBlank="1" showInputMessage="1" showErrorMessage="1" prompt="Total Assignable Hours Worked are automatically calculated in cell below" sqref="D5" xr:uid="{00000000-0002-0000-1400-000009000000}"/>
    <dataValidation allowBlank="1" showInputMessage="1" showErrorMessage="1" prompt="Regular Hours are automatically calculated in cell below" sqref="C5" xr:uid="{00000000-0002-0000-1400-00000A000000}"/>
    <dataValidation allowBlank="1" showInputMessage="1" showErrorMessage="1" prompt="Enter Total Work Week Hours in this cell" sqref="B6" xr:uid="{00000000-0002-0000-1400-00000B000000}"/>
    <dataValidation allowBlank="1" showInputMessage="1" showErrorMessage="1" prompt="Total Hours Worked are automatically calculated in this cell" sqref="C6:D6" xr:uid="{00000000-0002-0000-1400-00000C000000}"/>
    <dataValidation allowBlank="1" showInputMessage="1" showErrorMessage="1" prompt="Enter Date in this column under this heading. Use heading filters to find specific entries" sqref="B7" xr:uid="{00000000-0002-0000-1400-00000D000000}"/>
    <dataValidation allowBlank="1" showInputMessage="1" showErrorMessage="1" prompt="Enter Assigned Time After School in this column under this heading." sqref="H7 I8:I34" xr:uid="{00000000-0002-0000-1400-00000E000000}"/>
    <dataValidation allowBlank="1" showInputMessage="1" showErrorMessage="1" prompt="Assigned Hours Worked are automatically calculated in this column under this heading." sqref="J7:K7" xr:uid="{00000000-0002-0000-1400-00000F000000}"/>
    <dataValidation allowBlank="1" showInputMessage="1" showErrorMessage="1" prompt="Total Assignable Hours Worked to date automatically calculated in this cell." sqref="E6 I6" xr:uid="{00000000-0002-0000-1400-000010000000}"/>
    <dataValidation allowBlank="1" showInputMessage="1" showErrorMessage="1" prompt="Total Assignable Hours Worked to date are automatically calculated in cell below" sqref="I4 E5" xr:uid="{00000000-0002-0000-1400-000011000000}"/>
    <dataValidation allowBlank="1" showInputMessage="1" showErrorMessage="1" prompt="adsfa" sqref="H2" xr:uid="{00000000-0002-0000-1400-000012000000}"/>
  </dataValidations>
  <hyperlinks>
    <hyperlink ref="J2" location="'Mon-Day 1-S1'!Print_Titles" display="MON | Day 1 - Sem 1" xr:uid="{00000000-0004-0000-1400-000000000000}"/>
    <hyperlink ref="J3" location="'Tue-Day 2-S1'!Print_Titles" display="TUE | Day 2 - Sem 1" xr:uid="{00000000-0004-0000-1400-000001000000}"/>
    <hyperlink ref="J4" location="'Wed-Day 3-S1'!Print_Titles" display="WED | Day 3 - Sem 1" xr:uid="{00000000-0004-0000-1400-000002000000}"/>
    <hyperlink ref="J5" location="'Thu-Day 4-S1'!Print_Titles" display="THU | Day 4 - Sem 1" xr:uid="{00000000-0004-0000-1400-000003000000}"/>
    <hyperlink ref="J6" location="'Fri-Day 5-S1'!Print_Titles" display="FRI | Day 5 - Sem 1" xr:uid="{00000000-0004-0000-1400-000004000000}"/>
    <hyperlink ref="M2" location="'Day 6'!A1" display="Day 6 - Sem 1" xr:uid="{00000000-0004-0000-1400-000005000000}"/>
    <hyperlink ref="M3" location="'Early Dismissal 1'!A1" display="Early Out 1 - Sem 1" xr:uid="{00000000-0004-0000-1400-000006000000}"/>
    <hyperlink ref="M4" location="'Early Dismissal 2'!A1" display="Early Out 2 - Sem 1" xr:uid="{00000000-0004-0000-1400-000007000000}"/>
    <hyperlink ref="J2:K2" location="'Mon-Day 1'!A1" display="MON | Day 1 - Sem 1" xr:uid="{00000000-0004-0000-1400-000008000000}"/>
    <hyperlink ref="J3:K3" location="'Tue-Day 2'!A1" display="TUE | Day 2 - Sem 1" xr:uid="{00000000-0004-0000-1400-000009000000}"/>
    <hyperlink ref="J4:K4" location="'Wed-Day 3'!A1" display="WED | Day 3 - Sem 1" xr:uid="{00000000-0004-0000-1400-00000A000000}"/>
    <hyperlink ref="J5:K5" location="'Thu-Day 4'!A1" display="THU | Day 4 - Sem 1" xr:uid="{00000000-0004-0000-1400-00000B000000}"/>
    <hyperlink ref="J6:K6" location="'Fri-Day 5'!A1" display="FRI | Day 5 - Sem 1" xr:uid="{00000000-0004-0000-14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17175DF-11F0-477D-8E83-E21EF2EDD24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E7E0523B-56ED-4DA8-A648-9172ECA2FA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4"/>
    <pageSetUpPr fitToPage="1"/>
  </sheetPr>
  <dimension ref="B1:O38"/>
  <sheetViews>
    <sheetView showGridLines="0" zoomScale="75" zoomScaleNormal="75" zoomScalePageLayoutView="75" workbookViewId="0">
      <pane xSplit="14" ySplit="7" topLeftCell="O26" activePane="bottomRight" state="frozen"/>
      <selection activeCell="C8" sqref="C8"/>
      <selection pane="topRight" activeCell="C8" sqref="C8"/>
      <selection pane="bottomLeft" activeCell="C8" sqref="C8"/>
      <selection pane="bottomRight" activeCell="G36" sqref="G36"/>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1.3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77</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5.75" customHeight="1" thickBot="1" x14ac:dyDescent="0.3">
      <c r="B4" s="160" t="s">
        <v>121</v>
      </c>
      <c r="C4" s="242">
        <f>'Detailed Summary'!H3</f>
        <v>0</v>
      </c>
      <c r="D4" s="160" t="s">
        <v>82</v>
      </c>
      <c r="E4" s="159">
        <f>IFERROR(D2*1200,0)</f>
        <v>1200</v>
      </c>
      <c r="F4" s="588" t="s">
        <v>185</v>
      </c>
      <c r="G4" s="589"/>
      <c r="H4" s="159">
        <f>February!B6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February!E6+D6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45352</v>
      </c>
      <c r="C8" s="232"/>
      <c r="D8" s="232"/>
      <c r="E8" s="232"/>
      <c r="F8" s="232"/>
      <c r="G8" s="233"/>
      <c r="H8" s="234"/>
      <c r="I8" s="226">
        <f t="shared" ref="I8:I38" si="0">E8</f>
        <v>0</v>
      </c>
      <c r="J8" s="141">
        <f t="shared" ref="J8:J38" si="1">IFERROR(C8+D8+F8+H8,0)</f>
        <v>0</v>
      </c>
      <c r="K8" s="208">
        <f t="shared" ref="K8:K38" si="2">IFERROR(J8/60,0)</f>
        <v>0</v>
      </c>
    </row>
    <row r="9" spans="2:15" ht="19.8" x14ac:dyDescent="0.25">
      <c r="B9" s="149">
        <f>+B8+1</f>
        <v>45353</v>
      </c>
      <c r="C9" s="189"/>
      <c r="D9" s="189"/>
      <c r="E9" s="189"/>
      <c r="F9" s="189"/>
      <c r="G9" s="189"/>
      <c r="H9" s="189"/>
      <c r="I9" s="226">
        <f t="shared" si="0"/>
        <v>0</v>
      </c>
      <c r="J9" s="141">
        <f t="shared" si="1"/>
        <v>0</v>
      </c>
      <c r="K9" s="208">
        <f t="shared" si="2"/>
        <v>0</v>
      </c>
    </row>
    <row r="10" spans="2:15" ht="19.8" x14ac:dyDescent="0.25">
      <c r="B10" s="149">
        <f t="shared" ref="B10:B38" si="3">+B9+1</f>
        <v>45354</v>
      </c>
      <c r="C10" s="189"/>
      <c r="D10" s="189"/>
      <c r="E10" s="189"/>
      <c r="F10" s="189"/>
      <c r="G10" s="189"/>
      <c r="H10" s="189"/>
      <c r="I10" s="226">
        <f t="shared" si="0"/>
        <v>0</v>
      </c>
      <c r="J10" s="141">
        <f t="shared" si="1"/>
        <v>0</v>
      </c>
      <c r="K10" s="208">
        <f t="shared" si="2"/>
        <v>0</v>
      </c>
    </row>
    <row r="11" spans="2:15" ht="19.8" x14ac:dyDescent="0.25">
      <c r="B11" s="138">
        <f t="shared" si="3"/>
        <v>45355</v>
      </c>
      <c r="C11" s="232"/>
      <c r="D11" s="232"/>
      <c r="E11" s="232"/>
      <c r="F11" s="232"/>
      <c r="G11" s="233"/>
      <c r="H11" s="234"/>
      <c r="I11" s="226">
        <f t="shared" si="0"/>
        <v>0</v>
      </c>
      <c r="J11" s="141">
        <f t="shared" si="1"/>
        <v>0</v>
      </c>
      <c r="K11" s="208">
        <f t="shared" si="2"/>
        <v>0</v>
      </c>
    </row>
    <row r="12" spans="2:15" ht="19.8" x14ac:dyDescent="0.25">
      <c r="B12" s="138">
        <f t="shared" si="3"/>
        <v>45356</v>
      </c>
      <c r="C12" s="232"/>
      <c r="D12" s="232"/>
      <c r="E12" s="232"/>
      <c r="F12" s="232"/>
      <c r="G12" s="353"/>
      <c r="H12" s="234"/>
      <c r="I12" s="226">
        <f t="shared" si="0"/>
        <v>0</v>
      </c>
      <c r="J12" s="141">
        <f t="shared" si="1"/>
        <v>0</v>
      </c>
      <c r="K12" s="208">
        <f t="shared" si="2"/>
        <v>0</v>
      </c>
    </row>
    <row r="13" spans="2:15" ht="19.8" x14ac:dyDescent="0.25">
      <c r="B13" s="138">
        <f t="shared" si="3"/>
        <v>45357</v>
      </c>
      <c r="C13" s="232"/>
      <c r="D13" s="232"/>
      <c r="E13" s="232"/>
      <c r="F13" s="232"/>
      <c r="G13" s="233"/>
      <c r="H13" s="234"/>
      <c r="I13" s="226">
        <f t="shared" si="0"/>
        <v>0</v>
      </c>
      <c r="J13" s="141">
        <f t="shared" si="1"/>
        <v>0</v>
      </c>
      <c r="K13" s="208">
        <f t="shared" si="2"/>
        <v>0</v>
      </c>
    </row>
    <row r="14" spans="2:15" ht="19.8" x14ac:dyDescent="0.25">
      <c r="B14" s="138">
        <f t="shared" si="3"/>
        <v>45358</v>
      </c>
      <c r="C14" s="232"/>
      <c r="D14" s="232"/>
      <c r="E14" s="232"/>
      <c r="F14" s="232"/>
      <c r="G14" s="233"/>
      <c r="H14" s="234"/>
      <c r="I14" s="226">
        <f t="shared" si="0"/>
        <v>0</v>
      </c>
      <c r="J14" s="141">
        <f t="shared" si="1"/>
        <v>0</v>
      </c>
      <c r="K14" s="208">
        <f t="shared" si="2"/>
        <v>0</v>
      </c>
    </row>
    <row r="15" spans="2:15" ht="19.8" x14ac:dyDescent="0.25">
      <c r="B15" s="138">
        <f t="shared" si="3"/>
        <v>45359</v>
      </c>
      <c r="C15" s="232"/>
      <c r="D15" s="232"/>
      <c r="E15" s="232"/>
      <c r="F15" s="232"/>
      <c r="G15" s="233"/>
      <c r="H15" s="234"/>
      <c r="I15" s="226">
        <f t="shared" si="0"/>
        <v>0</v>
      </c>
      <c r="J15" s="141">
        <f t="shared" si="1"/>
        <v>0</v>
      </c>
      <c r="K15" s="208">
        <f t="shared" si="2"/>
        <v>0</v>
      </c>
    </row>
    <row r="16" spans="2:15" ht="19.8" x14ac:dyDescent="0.25">
      <c r="B16" s="149">
        <f t="shared" si="3"/>
        <v>45360</v>
      </c>
      <c r="C16" s="189"/>
      <c r="D16" s="189"/>
      <c r="E16" s="189"/>
      <c r="F16" s="189"/>
      <c r="G16" s="189"/>
      <c r="H16" s="189"/>
      <c r="I16" s="226">
        <f t="shared" si="0"/>
        <v>0</v>
      </c>
      <c r="J16" s="141">
        <f t="shared" si="1"/>
        <v>0</v>
      </c>
      <c r="K16" s="208">
        <f t="shared" si="2"/>
        <v>0</v>
      </c>
    </row>
    <row r="17" spans="2:11" ht="19.8" x14ac:dyDescent="0.25">
      <c r="B17" s="149">
        <f t="shared" si="3"/>
        <v>45361</v>
      </c>
      <c r="C17" s="189"/>
      <c r="D17" s="189"/>
      <c r="E17" s="189"/>
      <c r="F17" s="189"/>
      <c r="G17" s="189"/>
      <c r="H17" s="189"/>
      <c r="I17" s="226">
        <f t="shared" si="0"/>
        <v>0</v>
      </c>
      <c r="J17" s="141">
        <f t="shared" si="1"/>
        <v>0</v>
      </c>
      <c r="K17" s="208">
        <f t="shared" si="2"/>
        <v>0</v>
      </c>
    </row>
    <row r="18" spans="2:11" ht="19.8" x14ac:dyDescent="0.25">
      <c r="B18" s="138">
        <f t="shared" si="3"/>
        <v>45362</v>
      </c>
      <c r="C18" s="232"/>
      <c r="D18" s="232"/>
      <c r="E18" s="232"/>
      <c r="F18" s="232"/>
      <c r="G18" s="233"/>
      <c r="H18" s="234"/>
      <c r="I18" s="226">
        <f t="shared" si="0"/>
        <v>0</v>
      </c>
      <c r="J18" s="141">
        <f t="shared" si="1"/>
        <v>0</v>
      </c>
      <c r="K18" s="208">
        <f t="shared" si="2"/>
        <v>0</v>
      </c>
    </row>
    <row r="19" spans="2:11" ht="19.8" x14ac:dyDescent="0.25">
      <c r="B19" s="138">
        <f t="shared" si="3"/>
        <v>45363</v>
      </c>
      <c r="C19" s="232"/>
      <c r="D19" s="232"/>
      <c r="E19" s="232"/>
      <c r="F19" s="232"/>
      <c r="G19" s="233" t="s">
        <v>0</v>
      </c>
      <c r="H19" s="234"/>
      <c r="I19" s="226">
        <f t="shared" si="0"/>
        <v>0</v>
      </c>
      <c r="J19" s="141">
        <f t="shared" si="1"/>
        <v>0</v>
      </c>
      <c r="K19" s="208">
        <f t="shared" si="2"/>
        <v>0</v>
      </c>
    </row>
    <row r="20" spans="2:11" ht="19.8" x14ac:dyDescent="0.25">
      <c r="B20" s="138">
        <f t="shared" si="3"/>
        <v>45364</v>
      </c>
      <c r="C20" s="232"/>
      <c r="D20" s="232"/>
      <c r="E20" s="232"/>
      <c r="F20" s="232"/>
      <c r="G20" s="233"/>
      <c r="H20" s="234"/>
      <c r="I20" s="226">
        <f t="shared" si="0"/>
        <v>0</v>
      </c>
      <c r="J20" s="141">
        <f t="shared" si="1"/>
        <v>0</v>
      </c>
      <c r="K20" s="208">
        <f t="shared" si="2"/>
        <v>0</v>
      </c>
    </row>
    <row r="21" spans="2:11" ht="19.8" x14ac:dyDescent="0.25">
      <c r="B21" s="138">
        <f t="shared" si="3"/>
        <v>45365</v>
      </c>
      <c r="C21" s="232"/>
      <c r="D21" s="232"/>
      <c r="E21" s="232"/>
      <c r="F21" s="232"/>
      <c r="G21" s="233"/>
      <c r="H21" s="234"/>
      <c r="I21" s="226">
        <f t="shared" si="0"/>
        <v>0</v>
      </c>
      <c r="J21" s="141">
        <f t="shared" si="1"/>
        <v>0</v>
      </c>
      <c r="K21" s="208">
        <f t="shared" si="2"/>
        <v>0</v>
      </c>
    </row>
    <row r="22" spans="2:11" ht="19.8" x14ac:dyDescent="0.25">
      <c r="B22" s="138">
        <f t="shared" si="3"/>
        <v>45366</v>
      </c>
      <c r="C22" s="232"/>
      <c r="D22" s="232"/>
      <c r="E22" s="232"/>
      <c r="F22" s="232"/>
      <c r="G22" s="233"/>
      <c r="H22" s="234"/>
      <c r="I22" s="226">
        <f t="shared" si="0"/>
        <v>0</v>
      </c>
      <c r="J22" s="141">
        <f t="shared" si="1"/>
        <v>0</v>
      </c>
      <c r="K22" s="208">
        <f t="shared" si="2"/>
        <v>0</v>
      </c>
    </row>
    <row r="23" spans="2:11" ht="19.8" x14ac:dyDescent="0.25">
      <c r="B23" s="149">
        <f t="shared" si="3"/>
        <v>45367</v>
      </c>
      <c r="C23" s="189"/>
      <c r="D23" s="189"/>
      <c r="E23" s="189"/>
      <c r="F23" s="189"/>
      <c r="G23" s="189"/>
      <c r="H23" s="189"/>
      <c r="I23" s="226">
        <f t="shared" si="0"/>
        <v>0</v>
      </c>
      <c r="J23" s="141">
        <f t="shared" si="1"/>
        <v>0</v>
      </c>
      <c r="K23" s="208">
        <f t="shared" si="2"/>
        <v>0</v>
      </c>
    </row>
    <row r="24" spans="2:11" ht="19.8" x14ac:dyDescent="0.25">
      <c r="B24" s="149">
        <f t="shared" si="3"/>
        <v>45368</v>
      </c>
      <c r="C24" s="189"/>
      <c r="D24" s="189"/>
      <c r="E24" s="189"/>
      <c r="F24" s="189"/>
      <c r="G24" s="189"/>
      <c r="H24" s="189"/>
      <c r="I24" s="226">
        <f t="shared" si="0"/>
        <v>0</v>
      </c>
      <c r="J24" s="141">
        <f t="shared" si="1"/>
        <v>0</v>
      </c>
      <c r="K24" s="208">
        <f t="shared" si="2"/>
        <v>0</v>
      </c>
    </row>
    <row r="25" spans="2:11" ht="19.8" x14ac:dyDescent="0.25">
      <c r="B25" s="138">
        <f t="shared" si="3"/>
        <v>45369</v>
      </c>
      <c r="C25" s="232"/>
      <c r="D25" s="232"/>
      <c r="E25" s="232"/>
      <c r="F25" s="232"/>
      <c r="G25" s="233"/>
      <c r="H25" s="234"/>
      <c r="I25" s="226">
        <f t="shared" si="0"/>
        <v>0</v>
      </c>
      <c r="J25" s="141">
        <f t="shared" si="1"/>
        <v>0</v>
      </c>
      <c r="K25" s="208">
        <f t="shared" si="2"/>
        <v>0</v>
      </c>
    </row>
    <row r="26" spans="2:11" ht="19.8" x14ac:dyDescent="0.25">
      <c r="B26" s="138">
        <f t="shared" si="3"/>
        <v>45370</v>
      </c>
      <c r="C26" s="232"/>
      <c r="D26" s="232"/>
      <c r="E26" s="232"/>
      <c r="F26" s="232"/>
      <c r="G26" s="233"/>
      <c r="H26" s="234"/>
      <c r="I26" s="226">
        <f t="shared" si="0"/>
        <v>0</v>
      </c>
      <c r="J26" s="141">
        <f t="shared" si="1"/>
        <v>0</v>
      </c>
      <c r="K26" s="208">
        <f t="shared" si="2"/>
        <v>0</v>
      </c>
    </row>
    <row r="27" spans="2:11" ht="19.8" x14ac:dyDescent="0.25">
      <c r="B27" s="138">
        <f t="shared" si="3"/>
        <v>45371</v>
      </c>
      <c r="C27" s="232"/>
      <c r="D27" s="232"/>
      <c r="E27" s="232"/>
      <c r="F27" s="232"/>
      <c r="G27" s="233"/>
      <c r="H27" s="234"/>
      <c r="I27" s="226">
        <f t="shared" si="0"/>
        <v>0</v>
      </c>
      <c r="J27" s="141">
        <f t="shared" si="1"/>
        <v>0</v>
      </c>
      <c r="K27" s="208">
        <f t="shared" si="2"/>
        <v>0</v>
      </c>
    </row>
    <row r="28" spans="2:11" ht="19.8" x14ac:dyDescent="0.25">
      <c r="B28" s="138">
        <f t="shared" si="3"/>
        <v>45372</v>
      </c>
      <c r="C28" s="232"/>
      <c r="D28" s="232"/>
      <c r="E28" s="232"/>
      <c r="F28" s="232"/>
      <c r="G28" s="233"/>
      <c r="H28" s="234"/>
      <c r="I28" s="226">
        <f t="shared" si="0"/>
        <v>0</v>
      </c>
      <c r="J28" s="141">
        <f t="shared" si="1"/>
        <v>0</v>
      </c>
      <c r="K28" s="208">
        <f t="shared" si="2"/>
        <v>0</v>
      </c>
    </row>
    <row r="29" spans="2:11" ht="19.8" x14ac:dyDescent="0.25">
      <c r="B29" s="138">
        <f t="shared" si="3"/>
        <v>45373</v>
      </c>
      <c r="C29" s="232"/>
      <c r="D29" s="232"/>
      <c r="E29" s="232"/>
      <c r="F29" s="232"/>
      <c r="G29" s="233"/>
      <c r="H29" s="234"/>
      <c r="I29" s="226">
        <f t="shared" si="0"/>
        <v>0</v>
      </c>
      <c r="J29" s="141">
        <f t="shared" si="1"/>
        <v>0</v>
      </c>
      <c r="K29" s="208">
        <f t="shared" si="2"/>
        <v>0</v>
      </c>
    </row>
    <row r="30" spans="2:11" ht="19.8" x14ac:dyDescent="0.25">
      <c r="B30" s="149">
        <f t="shared" si="3"/>
        <v>45374</v>
      </c>
      <c r="C30" s="189"/>
      <c r="D30" s="189"/>
      <c r="E30" s="189"/>
      <c r="F30" s="189"/>
      <c r="G30" s="189"/>
      <c r="H30" s="189"/>
      <c r="I30" s="226">
        <f t="shared" si="0"/>
        <v>0</v>
      </c>
      <c r="J30" s="141">
        <f t="shared" si="1"/>
        <v>0</v>
      </c>
      <c r="K30" s="208">
        <f t="shared" si="2"/>
        <v>0</v>
      </c>
    </row>
    <row r="31" spans="2:11" ht="19.8" x14ac:dyDescent="0.25">
      <c r="B31" s="149">
        <f t="shared" si="3"/>
        <v>45375</v>
      </c>
      <c r="C31" s="189"/>
      <c r="D31" s="189"/>
      <c r="E31" s="189"/>
      <c r="F31" s="189"/>
      <c r="G31" s="189"/>
      <c r="H31" s="189"/>
      <c r="I31" s="226">
        <f t="shared" si="0"/>
        <v>0</v>
      </c>
      <c r="J31" s="141">
        <f t="shared" si="1"/>
        <v>0</v>
      </c>
      <c r="K31" s="208">
        <f t="shared" si="2"/>
        <v>0</v>
      </c>
    </row>
    <row r="32" spans="2:11" ht="19.8" x14ac:dyDescent="0.25">
      <c r="B32" s="138">
        <f t="shared" si="3"/>
        <v>45376</v>
      </c>
      <c r="C32" s="232"/>
      <c r="D32" s="232"/>
      <c r="E32" s="232"/>
      <c r="F32" s="232"/>
      <c r="G32" s="233"/>
      <c r="H32" s="234"/>
      <c r="I32" s="226">
        <f t="shared" si="0"/>
        <v>0</v>
      </c>
      <c r="J32" s="141">
        <f t="shared" si="1"/>
        <v>0</v>
      </c>
      <c r="K32" s="208">
        <f t="shared" si="2"/>
        <v>0</v>
      </c>
    </row>
    <row r="33" spans="2:11" ht="19.8" x14ac:dyDescent="0.25">
      <c r="B33" s="138">
        <f t="shared" si="3"/>
        <v>45377</v>
      </c>
      <c r="C33" s="232"/>
      <c r="D33" s="232"/>
      <c r="E33" s="232"/>
      <c r="F33" s="232"/>
      <c r="G33" s="233"/>
      <c r="H33" s="234"/>
      <c r="I33" s="226">
        <f t="shared" si="0"/>
        <v>0</v>
      </c>
      <c r="J33" s="141">
        <f t="shared" si="1"/>
        <v>0</v>
      </c>
      <c r="K33" s="208">
        <f t="shared" si="2"/>
        <v>0</v>
      </c>
    </row>
    <row r="34" spans="2:11" ht="19.8" x14ac:dyDescent="0.25">
      <c r="B34" s="138">
        <f t="shared" si="3"/>
        <v>45378</v>
      </c>
      <c r="C34" s="232"/>
      <c r="D34" s="232"/>
      <c r="E34" s="232"/>
      <c r="F34" s="232"/>
      <c r="G34" s="233"/>
      <c r="H34" s="234"/>
      <c r="I34" s="226">
        <f t="shared" si="0"/>
        <v>0</v>
      </c>
      <c r="J34" s="141">
        <f t="shared" si="1"/>
        <v>0</v>
      </c>
      <c r="K34" s="208">
        <f t="shared" si="2"/>
        <v>0</v>
      </c>
    </row>
    <row r="35" spans="2:11" ht="19.8" x14ac:dyDescent="0.25">
      <c r="B35" s="138">
        <f t="shared" si="3"/>
        <v>45379</v>
      </c>
      <c r="C35" s="232"/>
      <c r="D35" s="232"/>
      <c r="E35" s="232"/>
      <c r="F35" s="232"/>
      <c r="G35" s="233"/>
      <c r="H35" s="234"/>
      <c r="I35" s="226">
        <f t="shared" si="0"/>
        <v>0</v>
      </c>
      <c r="J35" s="141">
        <f t="shared" si="1"/>
        <v>0</v>
      </c>
      <c r="K35" s="208">
        <f t="shared" si="2"/>
        <v>0</v>
      </c>
    </row>
    <row r="36" spans="2:11" ht="19.8" x14ac:dyDescent="0.25">
      <c r="B36" s="149">
        <f t="shared" si="3"/>
        <v>45380</v>
      </c>
      <c r="C36" s="189"/>
      <c r="D36" s="189"/>
      <c r="E36" s="189"/>
      <c r="F36" s="189"/>
      <c r="G36" s="189" t="s">
        <v>123</v>
      </c>
      <c r="H36" s="189"/>
      <c r="I36" s="226">
        <f t="shared" si="0"/>
        <v>0</v>
      </c>
      <c r="J36" s="141">
        <f t="shared" si="1"/>
        <v>0</v>
      </c>
      <c r="K36" s="208">
        <f t="shared" si="2"/>
        <v>0</v>
      </c>
    </row>
    <row r="37" spans="2:11" ht="19.8" x14ac:dyDescent="0.25">
      <c r="B37" s="149">
        <f t="shared" si="3"/>
        <v>45381</v>
      </c>
      <c r="C37" s="189"/>
      <c r="D37" s="189"/>
      <c r="E37" s="189"/>
      <c r="F37" s="189"/>
      <c r="G37" s="189"/>
      <c r="H37" s="189"/>
      <c r="I37" s="226">
        <f t="shared" si="0"/>
        <v>0</v>
      </c>
      <c r="J37" s="141">
        <f t="shared" si="1"/>
        <v>0</v>
      </c>
      <c r="K37" s="215">
        <f t="shared" si="2"/>
        <v>0</v>
      </c>
    </row>
    <row r="38" spans="2:11" ht="20.399999999999999" thickBot="1" x14ac:dyDescent="0.3">
      <c r="B38" s="357">
        <f t="shared" si="3"/>
        <v>45382</v>
      </c>
      <c r="C38" s="358"/>
      <c r="D38" s="358"/>
      <c r="E38" s="358"/>
      <c r="F38" s="358"/>
      <c r="G38" s="358"/>
      <c r="H38" s="359"/>
      <c r="I38" s="227">
        <f t="shared" si="0"/>
        <v>0</v>
      </c>
      <c r="J38" s="223">
        <f t="shared" si="1"/>
        <v>0</v>
      </c>
      <c r="K38" s="214">
        <f t="shared" si="2"/>
        <v>0</v>
      </c>
    </row>
  </sheetData>
  <sheetProtection algorithmName="SHA-512" hashValue="OPvKunqCZyuh0i9CjosjNEaiLN0LY9bIeQVacXFrQRWtUxXhUf1xP92CTxDrP6dXjXtdoq4bE5GQBXnBfrSxNw==" saltValue="MoisDHCloRI9gPxHKSOQ2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500-000000000000}"/>
    <dataValidation allowBlank="1" showInputMessage="1" showErrorMessage="1" prompt="Total Assignable Hours Worked to date are automatically calculated in cell below" sqref="I4 E5" xr:uid="{00000000-0002-0000-1500-000001000000}"/>
    <dataValidation allowBlank="1" showInputMessage="1" showErrorMessage="1" prompt="Total Assignable Hours Worked to date automatically calculated in this cell." sqref="E6 I6" xr:uid="{00000000-0002-0000-1500-000002000000}"/>
    <dataValidation allowBlank="1" showInputMessage="1" showErrorMessage="1" prompt="Assigned Hours Worked are automatically calculated in this column under this heading." sqref="J7:K7" xr:uid="{00000000-0002-0000-1500-000003000000}"/>
    <dataValidation allowBlank="1" showInputMessage="1" showErrorMessage="1" prompt="Enter Assigned Time After School in this column under this heading." sqref="H7 I8:I34" xr:uid="{00000000-0002-0000-1500-000004000000}"/>
    <dataValidation allowBlank="1" showInputMessage="1" showErrorMessage="1" prompt="Enter Date in this column under this heading. Use heading filters to find specific entries" sqref="B7" xr:uid="{00000000-0002-0000-1500-000005000000}"/>
    <dataValidation allowBlank="1" showInputMessage="1" showErrorMessage="1" prompt="Total Hours Worked are automatically calculated in this cell" sqref="C6:D6" xr:uid="{00000000-0002-0000-1500-000006000000}"/>
    <dataValidation allowBlank="1" showInputMessage="1" showErrorMessage="1" prompt="Enter Total Work Week Hours in this cell" sqref="B6" xr:uid="{00000000-0002-0000-1500-000007000000}"/>
    <dataValidation allowBlank="1" showInputMessage="1" showErrorMessage="1" prompt="Regular Hours are automatically calculated in cell below" sqref="C5" xr:uid="{00000000-0002-0000-1500-000008000000}"/>
    <dataValidation allowBlank="1" showInputMessage="1" showErrorMessage="1" prompt="Total Assignable Hours Worked are automatically calculated in cell below" sqref="D5" xr:uid="{00000000-0002-0000-1500-000009000000}"/>
    <dataValidation allowBlank="1" showInputMessage="1" showErrorMessage="1" prompt="Enter Total Assignable Hours in cell below" sqref="B5" xr:uid="{00000000-0002-0000-1500-00000A000000}"/>
    <dataValidation allowBlank="1" showInputMessage="1" showErrorMessage="1" prompt="Enter School Name in this cell" sqref="C3" xr:uid="{00000000-0002-0000-1500-00000B000000}"/>
    <dataValidation allowBlank="1" showInputMessage="1" showErrorMessage="1" prompt="Enter School Name in cell to the right" sqref="B3" xr:uid="{00000000-0002-0000-1500-00000C000000}"/>
    <dataValidation allowBlank="1" showInputMessage="1" showErrorMessage="1" prompt="Enter Teacher's FTE in this cell" sqref="D2" xr:uid="{00000000-0002-0000-1500-00000D000000}"/>
    <dataValidation allowBlank="1" showInputMessage="1" showErrorMessage="1" prompt="Enter Teacher Name in this cell" sqref="C2" xr:uid="{00000000-0002-0000-1500-00000E000000}"/>
    <dataValidation allowBlank="1" showInputMessage="1" showErrorMessage="1" prompt="Enter Teacher Name and FTE in cells to the right" sqref="B2" xr:uid="{00000000-0002-0000-1500-00000F000000}"/>
    <dataValidation allowBlank="1" showInputMessage="1" showErrorMessage="1" prompt="Enter Teacher and School details in cells below" sqref="B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500-000011000000}"/>
    <dataValidation allowBlank="1" showErrorMessage="1" sqref="A2:A1048576 F5:G6 I2 L1:L6 I35:I38 N1:N2 M10:Q37 F2:G3 B39:XFD1048576 P7:Q9 J38:Q38 P1:XFD6 R7:XFD38 J8:L37 F38:H38 M5:N7 O1:O7 H12 H9:H10 H16:H17 H23:H24 H30:H31 B8:F38" xr:uid="{00000000-0002-0000-1500-000012000000}"/>
  </dataValidations>
  <hyperlinks>
    <hyperlink ref="J2" location="'Mon-Day 1-S1'!Print_Titles" display="MON | Day 1 - Sem 1" xr:uid="{00000000-0004-0000-1500-000000000000}"/>
    <hyperlink ref="J3" location="'Tue-Day 2-S1'!Print_Titles" display="TUE | Day 2 - Sem 1" xr:uid="{00000000-0004-0000-1500-000001000000}"/>
    <hyperlink ref="J4" location="'Wed-Day 3-S1'!Print_Titles" display="WED | Day 3 - Sem 1" xr:uid="{00000000-0004-0000-1500-000002000000}"/>
    <hyperlink ref="J5" location="'Thu-Day 4-S1'!Print_Titles" display="THU | Day 4 - Sem 1" xr:uid="{00000000-0004-0000-1500-000003000000}"/>
    <hyperlink ref="J6" location="'Fri-Day 5-S1'!Print_Titles" display="FRI | Day 5 - Sem 1" xr:uid="{00000000-0004-0000-1500-000004000000}"/>
    <hyperlink ref="M2" location="'Day 6'!A1" display="Day 6 - Sem 1" xr:uid="{00000000-0004-0000-1500-000005000000}"/>
    <hyperlink ref="M3" location="'Early Dismissal 1'!A1" display="Early Out 1 - Sem 1" xr:uid="{00000000-0004-0000-1500-000006000000}"/>
    <hyperlink ref="M4" location="'Early Dismissal 2'!A1" display="Early Out 2 - Sem 1" xr:uid="{00000000-0004-0000-1500-000007000000}"/>
    <hyperlink ref="J2:K2" location="'Mon-Day 1'!A1" display="MON | Day 1 - Sem 1" xr:uid="{00000000-0004-0000-1500-000008000000}"/>
    <hyperlink ref="J3:K3" location="'Tue-Day 2'!A1" display="TUE | Day 2 - Sem 1" xr:uid="{00000000-0004-0000-1500-000009000000}"/>
    <hyperlink ref="J4:K4" location="'Wed-Day 3'!A1" display="WED | Day 3 - Sem 1" xr:uid="{00000000-0004-0000-1500-00000A000000}"/>
    <hyperlink ref="J5:K5" location="'Thu-Day 4'!A1" display="THU | Day 4 - Sem 1" xr:uid="{00000000-0004-0000-1500-00000B000000}"/>
    <hyperlink ref="J6:K6" location="'Fri-Day 5'!A1" display="FRI | Day 5 - Sem 1" xr:uid="{00000000-0004-0000-15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C1CDD6F-5705-4709-9220-92012C6B3DF5}">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3EAD1047-3BB0-459E-98B6-C7CA36AE755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4"/>
    <pageSetUpPr fitToPage="1"/>
  </sheetPr>
  <dimension ref="A1:O38"/>
  <sheetViews>
    <sheetView showGridLines="0" zoomScale="75" zoomScaleNormal="75" zoomScalePageLayoutView="75" workbookViewId="0">
      <pane xSplit="14" ySplit="7" topLeftCell="Q13" activePane="bottomRight" state="frozen"/>
      <selection activeCell="C8" sqref="C8"/>
      <selection pane="topRight" activeCell="C8" sqref="C8"/>
      <selection pane="bottomLeft" activeCell="C8" sqref="C8"/>
      <selection pane="bottomRight" activeCell="C43" sqref="C43"/>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1.08984375" style="123" customWidth="1"/>
    <col min="12" max="12" width="10"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78</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March!B6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SUM(I8:I37)/60</f>
        <v>0</v>
      </c>
      <c r="D6" s="222">
        <f>SUM(K8:K37)</f>
        <v>0</v>
      </c>
      <c r="E6" s="122">
        <f>March!E6+D6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45383</v>
      </c>
      <c r="C8" s="189"/>
      <c r="D8" s="189"/>
      <c r="E8" s="189"/>
      <c r="F8" s="189"/>
      <c r="G8" s="189" t="s">
        <v>124</v>
      </c>
      <c r="H8" s="189"/>
      <c r="I8" s="175">
        <f t="shared" ref="I8:I37" si="0">E8</f>
        <v>0</v>
      </c>
      <c r="J8" s="235">
        <f t="shared" ref="J8:J37" si="1">IFERROR(C8+D8+F8+H8,0)</f>
        <v>0</v>
      </c>
      <c r="K8" s="208">
        <f t="shared" ref="K8:K37" si="2">IFERROR(J8/60,0)</f>
        <v>0</v>
      </c>
    </row>
    <row r="9" spans="2:15" ht="21" customHeight="1" x14ac:dyDescent="0.25">
      <c r="B9" s="138">
        <f>+B8+1</f>
        <v>45384</v>
      </c>
      <c r="C9" s="232"/>
      <c r="D9" s="232"/>
      <c r="E9" s="232"/>
      <c r="F9" s="232"/>
      <c r="G9" s="233"/>
      <c r="H9" s="234"/>
      <c r="I9" s="175">
        <f t="shared" si="0"/>
        <v>0</v>
      </c>
      <c r="J9" s="235">
        <f t="shared" si="1"/>
        <v>0</v>
      </c>
      <c r="K9" s="208">
        <f t="shared" si="2"/>
        <v>0</v>
      </c>
    </row>
    <row r="10" spans="2:15" ht="19.8" x14ac:dyDescent="0.25">
      <c r="B10" s="138">
        <f t="shared" ref="B10:B37" si="3">+B9+1</f>
        <v>45385</v>
      </c>
      <c r="C10" s="232"/>
      <c r="D10" s="232"/>
      <c r="E10" s="232"/>
      <c r="F10" s="232"/>
      <c r="G10" s="233"/>
      <c r="H10" s="234"/>
      <c r="I10" s="175">
        <f t="shared" si="0"/>
        <v>0</v>
      </c>
      <c r="J10" s="235">
        <f t="shared" si="1"/>
        <v>0</v>
      </c>
      <c r="K10" s="208">
        <f t="shared" si="2"/>
        <v>0</v>
      </c>
    </row>
    <row r="11" spans="2:15" ht="19.8" x14ac:dyDescent="0.25">
      <c r="B11" s="138">
        <f t="shared" si="3"/>
        <v>45386</v>
      </c>
      <c r="C11" s="232"/>
      <c r="D11" s="232"/>
      <c r="E11" s="232"/>
      <c r="F11" s="232"/>
      <c r="G11" s="233"/>
      <c r="H11" s="234"/>
      <c r="I11" s="175">
        <f t="shared" si="0"/>
        <v>0</v>
      </c>
      <c r="J11" s="235">
        <f t="shared" si="1"/>
        <v>0</v>
      </c>
      <c r="K11" s="208">
        <f t="shared" si="2"/>
        <v>0</v>
      </c>
    </row>
    <row r="12" spans="2:15" ht="19.8" x14ac:dyDescent="0.25">
      <c r="B12" s="138">
        <f t="shared" si="3"/>
        <v>45387</v>
      </c>
      <c r="C12" s="232"/>
      <c r="D12" s="232"/>
      <c r="E12" s="232"/>
      <c r="F12" s="232"/>
      <c r="G12" s="233"/>
      <c r="H12" s="234"/>
      <c r="I12" s="175">
        <f t="shared" si="0"/>
        <v>0</v>
      </c>
      <c r="J12" s="235">
        <f t="shared" si="1"/>
        <v>0</v>
      </c>
      <c r="K12" s="208">
        <f t="shared" si="2"/>
        <v>0</v>
      </c>
    </row>
    <row r="13" spans="2:15" ht="19.8" x14ac:dyDescent="0.25">
      <c r="B13" s="149">
        <f t="shared" si="3"/>
        <v>45388</v>
      </c>
      <c r="C13" s="189"/>
      <c r="D13" s="189"/>
      <c r="E13" s="189"/>
      <c r="F13" s="189"/>
      <c r="G13" s="189"/>
      <c r="H13" s="189"/>
      <c r="I13" s="175">
        <f t="shared" si="0"/>
        <v>0</v>
      </c>
      <c r="J13" s="235">
        <f t="shared" si="1"/>
        <v>0</v>
      </c>
      <c r="K13" s="208">
        <f t="shared" si="2"/>
        <v>0</v>
      </c>
    </row>
    <row r="14" spans="2:15" ht="31.5" customHeight="1" x14ac:dyDescent="0.25">
      <c r="B14" s="149">
        <f t="shared" si="3"/>
        <v>45389</v>
      </c>
      <c r="C14" s="189"/>
      <c r="D14" s="189"/>
      <c r="E14" s="189"/>
      <c r="F14" s="189"/>
      <c r="G14" s="189"/>
      <c r="H14" s="189"/>
      <c r="I14" s="175">
        <f t="shared" si="0"/>
        <v>0</v>
      </c>
      <c r="J14" s="235">
        <f t="shared" si="1"/>
        <v>0</v>
      </c>
      <c r="K14" s="208">
        <f t="shared" si="2"/>
        <v>0</v>
      </c>
    </row>
    <row r="15" spans="2:15" ht="19.8" x14ac:dyDescent="0.25">
      <c r="B15" s="138">
        <f t="shared" si="3"/>
        <v>45390</v>
      </c>
      <c r="C15" s="232"/>
      <c r="D15" s="232"/>
      <c r="E15" s="232"/>
      <c r="F15" s="232"/>
      <c r="G15" s="233"/>
      <c r="H15" s="234"/>
      <c r="I15" s="175">
        <f t="shared" si="0"/>
        <v>0</v>
      </c>
      <c r="J15" s="235">
        <f t="shared" si="1"/>
        <v>0</v>
      </c>
      <c r="K15" s="208">
        <f t="shared" si="2"/>
        <v>0</v>
      </c>
    </row>
    <row r="16" spans="2:15" ht="19.8" x14ac:dyDescent="0.25">
      <c r="B16" s="138">
        <f t="shared" si="3"/>
        <v>45391</v>
      </c>
      <c r="C16" s="232"/>
      <c r="D16" s="232"/>
      <c r="E16" s="232"/>
      <c r="F16" s="232"/>
      <c r="G16" s="233"/>
      <c r="H16" s="234"/>
      <c r="I16" s="175">
        <f t="shared" si="0"/>
        <v>0</v>
      </c>
      <c r="J16" s="235">
        <f t="shared" si="1"/>
        <v>0</v>
      </c>
      <c r="K16" s="208">
        <f t="shared" si="2"/>
        <v>0</v>
      </c>
    </row>
    <row r="17" spans="2:11" ht="30.75" customHeight="1" x14ac:dyDescent="0.25">
      <c r="B17" s="138">
        <f t="shared" si="3"/>
        <v>45392</v>
      </c>
      <c r="C17" s="232"/>
      <c r="D17" s="232"/>
      <c r="E17" s="232"/>
      <c r="F17" s="232"/>
      <c r="G17" s="233"/>
      <c r="H17" s="234"/>
      <c r="I17" s="175">
        <f t="shared" si="0"/>
        <v>0</v>
      </c>
      <c r="J17" s="235">
        <f t="shared" si="1"/>
        <v>0</v>
      </c>
      <c r="K17" s="208">
        <f t="shared" si="2"/>
        <v>0</v>
      </c>
    </row>
    <row r="18" spans="2:11" ht="19.8" x14ac:dyDescent="0.25">
      <c r="B18" s="138">
        <f t="shared" si="3"/>
        <v>45393</v>
      </c>
      <c r="C18" s="232"/>
      <c r="D18" s="232"/>
      <c r="E18" s="232"/>
      <c r="F18" s="232"/>
      <c r="G18" s="233"/>
      <c r="H18" s="234"/>
      <c r="I18" s="175">
        <f t="shared" si="0"/>
        <v>0</v>
      </c>
      <c r="J18" s="235">
        <f t="shared" si="1"/>
        <v>0</v>
      </c>
      <c r="K18" s="208">
        <f t="shared" si="2"/>
        <v>0</v>
      </c>
    </row>
    <row r="19" spans="2:11" ht="19.8" x14ac:dyDescent="0.25">
      <c r="B19" s="138">
        <f t="shared" si="3"/>
        <v>45394</v>
      </c>
      <c r="C19" s="232"/>
      <c r="D19" s="232"/>
      <c r="E19" s="232"/>
      <c r="F19" s="232"/>
      <c r="G19" s="233"/>
      <c r="H19" s="234"/>
      <c r="I19" s="175">
        <f t="shared" si="0"/>
        <v>0</v>
      </c>
      <c r="J19" s="235">
        <f t="shared" si="1"/>
        <v>0</v>
      </c>
      <c r="K19" s="208">
        <f t="shared" si="2"/>
        <v>0</v>
      </c>
    </row>
    <row r="20" spans="2:11" ht="19.8" x14ac:dyDescent="0.25">
      <c r="B20" s="149">
        <f t="shared" si="3"/>
        <v>45395</v>
      </c>
      <c r="C20" s="189"/>
      <c r="D20" s="189"/>
      <c r="E20" s="189"/>
      <c r="F20" s="189"/>
      <c r="G20" s="189"/>
      <c r="H20" s="189"/>
      <c r="I20" s="175">
        <f t="shared" si="0"/>
        <v>0</v>
      </c>
      <c r="J20" s="235">
        <f t="shared" si="1"/>
        <v>0</v>
      </c>
      <c r="K20" s="208">
        <f t="shared" si="2"/>
        <v>0</v>
      </c>
    </row>
    <row r="21" spans="2:11" ht="19.8" x14ac:dyDescent="0.25">
      <c r="B21" s="149">
        <f t="shared" si="3"/>
        <v>45396</v>
      </c>
      <c r="C21" s="189"/>
      <c r="D21" s="189"/>
      <c r="E21" s="189"/>
      <c r="F21" s="189"/>
      <c r="G21" s="189"/>
      <c r="H21" s="189"/>
      <c r="I21" s="175">
        <f t="shared" si="0"/>
        <v>0</v>
      </c>
      <c r="J21" s="235">
        <f t="shared" si="1"/>
        <v>0</v>
      </c>
      <c r="K21" s="208">
        <f t="shared" si="2"/>
        <v>0</v>
      </c>
    </row>
    <row r="22" spans="2:11" ht="27" customHeight="1" x14ac:dyDescent="0.25">
      <c r="B22" s="138">
        <f t="shared" si="3"/>
        <v>45397</v>
      </c>
      <c r="C22" s="232"/>
      <c r="D22" s="232"/>
      <c r="E22" s="232"/>
      <c r="F22" s="232"/>
      <c r="G22" s="233"/>
      <c r="H22" s="234"/>
      <c r="I22" s="175">
        <f t="shared" si="0"/>
        <v>0</v>
      </c>
      <c r="J22" s="235">
        <f t="shared" si="1"/>
        <v>0</v>
      </c>
      <c r="K22" s="208">
        <f t="shared" si="2"/>
        <v>0</v>
      </c>
    </row>
    <row r="23" spans="2:11" ht="19.8" x14ac:dyDescent="0.25">
      <c r="B23" s="138">
        <f t="shared" si="3"/>
        <v>45398</v>
      </c>
      <c r="C23" s="232"/>
      <c r="D23" s="232"/>
      <c r="E23" s="232"/>
      <c r="F23" s="232"/>
      <c r="G23" s="233"/>
      <c r="H23" s="234"/>
      <c r="I23" s="175">
        <f t="shared" si="0"/>
        <v>0</v>
      </c>
      <c r="J23" s="235">
        <f t="shared" si="1"/>
        <v>0</v>
      </c>
      <c r="K23" s="208">
        <f t="shared" si="2"/>
        <v>0</v>
      </c>
    </row>
    <row r="24" spans="2:11" ht="19.8" x14ac:dyDescent="0.25">
      <c r="B24" s="138">
        <f t="shared" si="3"/>
        <v>45399</v>
      </c>
      <c r="C24" s="232"/>
      <c r="D24" s="232"/>
      <c r="E24" s="232"/>
      <c r="F24" s="232"/>
      <c r="G24" s="233"/>
      <c r="H24" s="234"/>
      <c r="I24" s="175">
        <f t="shared" si="0"/>
        <v>0</v>
      </c>
      <c r="J24" s="235">
        <f t="shared" si="1"/>
        <v>0</v>
      </c>
      <c r="K24" s="208">
        <f t="shared" si="2"/>
        <v>0</v>
      </c>
    </row>
    <row r="25" spans="2:11" ht="19.8" x14ac:dyDescent="0.25">
      <c r="B25" s="138">
        <f t="shared" si="3"/>
        <v>45400</v>
      </c>
      <c r="C25" s="232"/>
      <c r="D25" s="232"/>
      <c r="E25" s="232"/>
      <c r="F25" s="232"/>
      <c r="G25" s="233"/>
      <c r="H25" s="234"/>
      <c r="I25" s="175">
        <f t="shared" si="0"/>
        <v>0</v>
      </c>
      <c r="J25" s="235">
        <f t="shared" si="1"/>
        <v>0</v>
      </c>
      <c r="K25" s="208">
        <f t="shared" si="2"/>
        <v>0</v>
      </c>
    </row>
    <row r="26" spans="2:11" ht="19.8" x14ac:dyDescent="0.25">
      <c r="B26" s="138">
        <f t="shared" si="3"/>
        <v>45401</v>
      </c>
      <c r="C26" s="232"/>
      <c r="D26" s="232"/>
      <c r="E26" s="232"/>
      <c r="F26" s="232"/>
      <c r="G26" s="233"/>
      <c r="H26" s="234"/>
      <c r="I26" s="175">
        <f t="shared" si="0"/>
        <v>0</v>
      </c>
      <c r="J26" s="235">
        <f t="shared" si="1"/>
        <v>0</v>
      </c>
      <c r="K26" s="208">
        <f t="shared" si="2"/>
        <v>0</v>
      </c>
    </row>
    <row r="27" spans="2:11" ht="19.8" x14ac:dyDescent="0.25">
      <c r="B27" s="149">
        <f t="shared" si="3"/>
        <v>45402</v>
      </c>
      <c r="C27" s="189"/>
      <c r="D27" s="189"/>
      <c r="E27" s="189"/>
      <c r="F27" s="189"/>
      <c r="G27" s="189"/>
      <c r="H27" s="189"/>
      <c r="I27" s="175">
        <f t="shared" si="0"/>
        <v>0</v>
      </c>
      <c r="J27" s="235">
        <f t="shared" si="1"/>
        <v>0</v>
      </c>
      <c r="K27" s="208">
        <f t="shared" si="2"/>
        <v>0</v>
      </c>
    </row>
    <row r="28" spans="2:11" ht="19.8" x14ac:dyDescent="0.25">
      <c r="B28" s="149">
        <f t="shared" si="3"/>
        <v>45403</v>
      </c>
      <c r="C28" s="189"/>
      <c r="D28" s="189"/>
      <c r="E28" s="189"/>
      <c r="F28" s="189"/>
      <c r="G28" s="189"/>
      <c r="H28" s="189"/>
      <c r="I28" s="175">
        <f t="shared" si="0"/>
        <v>0</v>
      </c>
      <c r="J28" s="235">
        <f t="shared" si="1"/>
        <v>0</v>
      </c>
      <c r="K28" s="208">
        <f t="shared" si="2"/>
        <v>0</v>
      </c>
    </row>
    <row r="29" spans="2:11" ht="19.8" x14ac:dyDescent="0.25">
      <c r="B29" s="138">
        <f t="shared" si="3"/>
        <v>45404</v>
      </c>
      <c r="C29" s="232"/>
      <c r="D29" s="232"/>
      <c r="E29" s="232"/>
      <c r="F29" s="232"/>
      <c r="G29" s="233"/>
      <c r="H29" s="234"/>
      <c r="I29" s="175">
        <f t="shared" si="0"/>
        <v>0</v>
      </c>
      <c r="J29" s="235">
        <f t="shared" si="1"/>
        <v>0</v>
      </c>
      <c r="K29" s="208">
        <f t="shared" si="2"/>
        <v>0</v>
      </c>
    </row>
    <row r="30" spans="2:11" ht="19.8" x14ac:dyDescent="0.25">
      <c r="B30" s="138">
        <f t="shared" si="3"/>
        <v>45405</v>
      </c>
      <c r="C30" s="232"/>
      <c r="D30" s="232"/>
      <c r="E30" s="232"/>
      <c r="F30" s="232"/>
      <c r="G30" s="233"/>
      <c r="H30" s="234"/>
      <c r="I30" s="175">
        <f t="shared" si="0"/>
        <v>0</v>
      </c>
      <c r="J30" s="235">
        <f t="shared" si="1"/>
        <v>0</v>
      </c>
      <c r="K30" s="208">
        <f t="shared" si="2"/>
        <v>0</v>
      </c>
    </row>
    <row r="31" spans="2:11" ht="19.8" x14ac:dyDescent="0.25">
      <c r="B31" s="138">
        <f t="shared" si="3"/>
        <v>45406</v>
      </c>
      <c r="C31" s="232"/>
      <c r="D31" s="232"/>
      <c r="E31" s="232"/>
      <c r="F31" s="232"/>
      <c r="G31" s="233"/>
      <c r="H31" s="234"/>
      <c r="I31" s="175">
        <f t="shared" si="0"/>
        <v>0</v>
      </c>
      <c r="J31" s="235">
        <f t="shared" si="1"/>
        <v>0</v>
      </c>
      <c r="K31" s="208">
        <f t="shared" si="2"/>
        <v>0</v>
      </c>
    </row>
    <row r="32" spans="2:11" ht="19.8" x14ac:dyDescent="0.25">
      <c r="B32" s="138">
        <f t="shared" si="3"/>
        <v>45407</v>
      </c>
      <c r="C32" s="232"/>
      <c r="D32" s="232"/>
      <c r="E32" s="232"/>
      <c r="F32" s="232"/>
      <c r="G32" s="233"/>
      <c r="H32" s="234"/>
      <c r="I32" s="175">
        <f t="shared" si="0"/>
        <v>0</v>
      </c>
      <c r="J32" s="235">
        <f t="shared" si="1"/>
        <v>0</v>
      </c>
      <c r="K32" s="208">
        <f t="shared" si="2"/>
        <v>0</v>
      </c>
    </row>
    <row r="33" spans="1:11" ht="19.8" x14ac:dyDescent="0.25">
      <c r="B33" s="138">
        <f t="shared" si="3"/>
        <v>45408</v>
      </c>
      <c r="C33" s="232"/>
      <c r="D33" s="232"/>
      <c r="E33" s="232"/>
      <c r="F33" s="232"/>
      <c r="G33" s="233"/>
      <c r="H33" s="234"/>
      <c r="I33" s="175">
        <f t="shared" si="0"/>
        <v>0</v>
      </c>
      <c r="J33" s="235">
        <f t="shared" si="1"/>
        <v>0</v>
      </c>
      <c r="K33" s="208">
        <f t="shared" si="2"/>
        <v>0</v>
      </c>
    </row>
    <row r="34" spans="1:11" ht="19.8" x14ac:dyDescent="0.25">
      <c r="B34" s="149">
        <f t="shared" si="3"/>
        <v>45409</v>
      </c>
      <c r="C34" s="189"/>
      <c r="D34" s="189"/>
      <c r="E34" s="189"/>
      <c r="F34" s="189"/>
      <c r="G34" s="189"/>
      <c r="H34" s="189"/>
      <c r="I34" s="175">
        <f t="shared" si="0"/>
        <v>0</v>
      </c>
      <c r="J34" s="235">
        <f t="shared" si="1"/>
        <v>0</v>
      </c>
      <c r="K34" s="208">
        <f t="shared" si="2"/>
        <v>0</v>
      </c>
    </row>
    <row r="35" spans="1:11" ht="19.8" x14ac:dyDescent="0.25">
      <c r="B35" s="149">
        <f t="shared" si="3"/>
        <v>45410</v>
      </c>
      <c r="C35" s="189"/>
      <c r="D35" s="189"/>
      <c r="E35" s="189"/>
      <c r="F35" s="189"/>
      <c r="G35" s="189"/>
      <c r="H35" s="189"/>
      <c r="I35" s="175">
        <f t="shared" si="0"/>
        <v>0</v>
      </c>
      <c r="J35" s="235">
        <f t="shared" si="1"/>
        <v>0</v>
      </c>
      <c r="K35" s="208">
        <f t="shared" si="2"/>
        <v>0</v>
      </c>
    </row>
    <row r="36" spans="1:11" ht="19.8" x14ac:dyDescent="0.25">
      <c r="B36" s="138">
        <f t="shared" si="3"/>
        <v>45411</v>
      </c>
      <c r="C36" s="232"/>
      <c r="D36" s="232"/>
      <c r="E36" s="232"/>
      <c r="F36" s="232"/>
      <c r="G36" s="233"/>
      <c r="H36" s="234"/>
      <c r="I36" s="175">
        <f t="shared" si="0"/>
        <v>0</v>
      </c>
      <c r="J36" s="235">
        <f t="shared" si="1"/>
        <v>0</v>
      </c>
      <c r="K36" s="208">
        <f t="shared" si="2"/>
        <v>0</v>
      </c>
    </row>
    <row r="37" spans="1:11" ht="20.399999999999999" thickBot="1" x14ac:dyDescent="0.3">
      <c r="A37" s="360"/>
      <c r="B37" s="354">
        <f t="shared" si="3"/>
        <v>45412</v>
      </c>
      <c r="C37" s="361"/>
      <c r="D37" s="361"/>
      <c r="E37" s="361"/>
      <c r="F37" s="361"/>
      <c r="G37" s="355"/>
      <c r="H37" s="356"/>
      <c r="I37" s="173">
        <f t="shared" si="0"/>
        <v>0</v>
      </c>
      <c r="J37" s="236">
        <f t="shared" si="1"/>
        <v>0</v>
      </c>
      <c r="K37" s="216">
        <f t="shared" si="2"/>
        <v>0</v>
      </c>
    </row>
    <row r="38" spans="1:11" ht="42" customHeight="1" x14ac:dyDescent="0.25">
      <c r="A38" s="196"/>
      <c r="B38" s="196"/>
      <c r="C38" s="196"/>
      <c r="D38" s="196"/>
      <c r="E38" s="196"/>
      <c r="F38" s="196"/>
      <c r="G38" s="196"/>
      <c r="H38" s="196"/>
      <c r="I38" s="146"/>
      <c r="J38" s="196"/>
      <c r="K38" s="195"/>
    </row>
  </sheetData>
  <sheetProtection algorithmName="SHA-512" hashValue="efnxIQdu43zZCad+L4PqHSuVkom5nnSidjGaAUJTCGNYpb19tTPIg5W0fYdXj+pflcOyNd9OgyBI+qvcgBEC/A==" saltValue="SlOeha6E7cfZcet/Ec16R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I35:I38 M5:N7 M10:Q37 R7:XFD37 P7:Q9 L38:XFD1048576 P1:XFD6 N1:N2 J8:L37 J38:K38 B39:K1048576 L1:L6 O1:O7 H31:H32 H34:H35 H27:H28 H9:H14 H18 H24:H25 H20:H21 B8:F38"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600-000001000000}"/>
    <dataValidation allowBlank="1" showInputMessage="1" showErrorMessage="1" prompt="Enter Teacher and School details in cells below" sqref="B1" xr:uid="{00000000-0002-0000-1600-000002000000}"/>
    <dataValidation allowBlank="1" showInputMessage="1" showErrorMessage="1" prompt="Enter Teacher Name and FTE in cells to the right" sqref="B2" xr:uid="{00000000-0002-0000-1600-000003000000}"/>
    <dataValidation allowBlank="1" showInputMessage="1" showErrorMessage="1" prompt="Enter Teacher Name in this cell" sqref="C2" xr:uid="{00000000-0002-0000-1600-000004000000}"/>
    <dataValidation allowBlank="1" showInputMessage="1" showErrorMessage="1" prompt="Enter Teacher's FTE in this cell" sqref="D2" xr:uid="{00000000-0002-0000-1600-000005000000}"/>
    <dataValidation allowBlank="1" showInputMessage="1" showErrorMessage="1" prompt="Enter School Name in cell to the right" sqref="B3" xr:uid="{00000000-0002-0000-1600-000006000000}"/>
    <dataValidation allowBlank="1" showInputMessage="1" showErrorMessage="1" prompt="Enter School Name in this cell" sqref="C3" xr:uid="{00000000-0002-0000-1600-000007000000}"/>
    <dataValidation allowBlank="1" showInputMessage="1" showErrorMessage="1" prompt="Enter Total Assignable Hours in cell below" sqref="B5" xr:uid="{00000000-0002-0000-1600-000008000000}"/>
    <dataValidation allowBlank="1" showInputMessage="1" showErrorMessage="1" prompt="Total Assignable Hours Worked are automatically calculated in cell below" sqref="D5" xr:uid="{00000000-0002-0000-1600-000009000000}"/>
    <dataValidation allowBlank="1" showInputMessage="1" showErrorMessage="1" prompt="Regular Hours are automatically calculated in cell below" sqref="C5" xr:uid="{00000000-0002-0000-1600-00000A000000}"/>
    <dataValidation allowBlank="1" showInputMessage="1" showErrorMessage="1" prompt="Enter Total Work Week Hours in this cell" sqref="B6" xr:uid="{00000000-0002-0000-1600-00000B000000}"/>
    <dataValidation allowBlank="1" showInputMessage="1" showErrorMessage="1" prompt="Total Hours Worked are automatically calculated in this cell" sqref="C6:D6" xr:uid="{00000000-0002-0000-1600-00000C000000}"/>
    <dataValidation allowBlank="1" showInputMessage="1" showErrorMessage="1" prompt="Enter Date in this column under this heading. Use heading filters to find specific entries" sqref="B7" xr:uid="{00000000-0002-0000-1600-00000D000000}"/>
    <dataValidation allowBlank="1" showInputMessage="1" showErrorMessage="1" prompt="Enter Assigned Time After School in this column under this heading." sqref="H7 I8:I34" xr:uid="{00000000-0002-0000-1600-00000E000000}"/>
    <dataValidation allowBlank="1" showInputMessage="1" showErrorMessage="1" prompt="Assigned Hours Worked are automatically calculated in this column under this heading." sqref="J7:K7" xr:uid="{00000000-0002-0000-1600-00000F000000}"/>
    <dataValidation allowBlank="1" showInputMessage="1" showErrorMessage="1" prompt="Total Assignable Hours Worked to date automatically calculated in this cell." sqref="E6 I6" xr:uid="{00000000-0002-0000-1600-000010000000}"/>
    <dataValidation allowBlank="1" showInputMessage="1" showErrorMessage="1" prompt="Total Assignable Hours Worked to date are automatically calculated in cell below" sqref="I4 E5" xr:uid="{00000000-0002-0000-1600-000011000000}"/>
    <dataValidation allowBlank="1" showInputMessage="1" showErrorMessage="1" prompt="adsfa" sqref="H2" xr:uid="{00000000-0002-0000-1600-000012000000}"/>
  </dataValidations>
  <hyperlinks>
    <hyperlink ref="J2" location="'Mon-Day 1-S1'!Print_Titles" display="MON | Day 1 - Sem 1" xr:uid="{00000000-0004-0000-1600-000000000000}"/>
    <hyperlink ref="J3" location="'Tue-Day 2-S1'!Print_Titles" display="TUE | Day 2 - Sem 1" xr:uid="{00000000-0004-0000-1600-000001000000}"/>
    <hyperlink ref="J4" location="'Wed-Day 3-S1'!Print_Titles" display="WED | Day 3 - Sem 1" xr:uid="{00000000-0004-0000-1600-000002000000}"/>
    <hyperlink ref="J5" location="'Thu-Day 4-S1'!Print_Titles" display="THU | Day 4 - Sem 1" xr:uid="{00000000-0004-0000-1600-000003000000}"/>
    <hyperlink ref="J6" location="'Fri-Day 5-S1'!Print_Titles" display="FRI | Day 5 - Sem 1" xr:uid="{00000000-0004-0000-1600-000004000000}"/>
    <hyperlink ref="M2" location="'Day 6'!A1" display="Day 6 - Sem 1" xr:uid="{00000000-0004-0000-1600-000005000000}"/>
    <hyperlink ref="M3" location="'Early Dismissal 1'!A1" display="Early Out 1 - Sem 1" xr:uid="{00000000-0004-0000-1600-000006000000}"/>
    <hyperlink ref="M4" location="'Early Dismissal 2'!A1" display="Early Out 2 - Sem 1" xr:uid="{00000000-0004-0000-1600-000007000000}"/>
    <hyperlink ref="J2:K2" location="'Mon-Day 1'!A1" display="MON | Day 1 - Sem 1" xr:uid="{00000000-0004-0000-1600-000008000000}"/>
    <hyperlink ref="J3:K3" location="'Tue-Day 2'!A1" display="TUE | Day 2 - Sem 1" xr:uid="{00000000-0004-0000-1600-000009000000}"/>
    <hyperlink ref="J4:K4" location="'Wed-Day 3'!A1" display="WED | Day 3 - Sem 1" xr:uid="{00000000-0004-0000-1600-00000A000000}"/>
    <hyperlink ref="J5:K5" location="'Thu-Day 4'!A1" display="THU | Day 4 - Sem 1" xr:uid="{00000000-0004-0000-1600-00000B000000}"/>
    <hyperlink ref="J6:K6" location="'Fri-Day 5'!A1" display="FRI | Day 5 - Sem 1" xr:uid="{00000000-0004-0000-16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2833F8FC-AAF8-41DD-B744-6EE020AB60A9}">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AA992996-29DB-44E5-B694-F87D7E976123}">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4"/>
    <pageSetUpPr fitToPage="1"/>
  </sheetPr>
  <dimension ref="B1:O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G27" sqref="G27"/>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1"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79</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April!B6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April!E6+D6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45413</v>
      </c>
      <c r="C8" s="186"/>
      <c r="D8" s="186"/>
      <c r="E8" s="186"/>
      <c r="F8" s="186"/>
      <c r="G8" s="135"/>
      <c r="H8" s="200"/>
      <c r="I8" s="144">
        <f t="shared" ref="I8:I38" si="0">E8</f>
        <v>0</v>
      </c>
      <c r="J8" s="239">
        <f t="shared" ref="J8:J38" si="1">IFERROR(C8+D8+F8+H8,0)</f>
        <v>0</v>
      </c>
      <c r="K8" s="208">
        <f t="shared" ref="K8:K38" si="2">IFERROR(J8/60,0)</f>
        <v>0</v>
      </c>
    </row>
    <row r="9" spans="2:15" ht="19.8" x14ac:dyDescent="0.25">
      <c r="B9" s="138">
        <f>+B8+1</f>
        <v>45414</v>
      </c>
      <c r="C9" s="186"/>
      <c r="D9" s="186"/>
      <c r="E9" s="186"/>
      <c r="F9" s="186"/>
      <c r="G9" s="135"/>
      <c r="H9" s="200"/>
      <c r="I9" s="144">
        <f t="shared" si="0"/>
        <v>0</v>
      </c>
      <c r="J9" s="239">
        <f t="shared" si="1"/>
        <v>0</v>
      </c>
      <c r="K9" s="208">
        <f t="shared" si="2"/>
        <v>0</v>
      </c>
    </row>
    <row r="10" spans="2:15" ht="19.8" x14ac:dyDescent="0.25">
      <c r="B10" s="138">
        <f t="shared" ref="B10:B38" si="3">+B9+1</f>
        <v>45415</v>
      </c>
      <c r="C10" s="186"/>
      <c r="D10" s="186"/>
      <c r="E10" s="186"/>
      <c r="F10" s="186"/>
      <c r="G10" s="135"/>
      <c r="H10" s="200"/>
      <c r="I10" s="144">
        <f t="shared" si="0"/>
        <v>0</v>
      </c>
      <c r="J10" s="239">
        <f t="shared" si="1"/>
        <v>0</v>
      </c>
      <c r="K10" s="208">
        <f t="shared" si="2"/>
        <v>0</v>
      </c>
    </row>
    <row r="11" spans="2:15" ht="19.8" x14ac:dyDescent="0.25">
      <c r="B11" s="149">
        <f t="shared" si="3"/>
        <v>45416</v>
      </c>
      <c r="C11" s="189"/>
      <c r="D11" s="189"/>
      <c r="E11" s="189"/>
      <c r="F11" s="189"/>
      <c r="G11" s="189"/>
      <c r="H11" s="363"/>
      <c r="I11" s="144">
        <f t="shared" si="0"/>
        <v>0</v>
      </c>
      <c r="J11" s="239">
        <f t="shared" si="1"/>
        <v>0</v>
      </c>
      <c r="K11" s="208">
        <f t="shared" si="2"/>
        <v>0</v>
      </c>
    </row>
    <row r="12" spans="2:15" ht="19.8" x14ac:dyDescent="0.25">
      <c r="B12" s="149">
        <f t="shared" si="3"/>
        <v>45417</v>
      </c>
      <c r="C12" s="189"/>
      <c r="D12" s="189"/>
      <c r="E12" s="189"/>
      <c r="F12" s="189"/>
      <c r="G12" s="189"/>
      <c r="H12" s="363"/>
      <c r="I12" s="144">
        <f t="shared" si="0"/>
        <v>0</v>
      </c>
      <c r="J12" s="239">
        <f t="shared" si="1"/>
        <v>0</v>
      </c>
      <c r="K12" s="208">
        <f t="shared" si="2"/>
        <v>0</v>
      </c>
    </row>
    <row r="13" spans="2:15" ht="19.8" x14ac:dyDescent="0.25">
      <c r="B13" s="138">
        <f t="shared" si="3"/>
        <v>45418</v>
      </c>
      <c r="C13" s="232"/>
      <c r="D13" s="232"/>
      <c r="E13" s="232"/>
      <c r="F13" s="232"/>
      <c r="G13" s="233"/>
      <c r="H13" s="200"/>
      <c r="I13" s="144">
        <f t="shared" si="0"/>
        <v>0</v>
      </c>
      <c r="J13" s="239">
        <f t="shared" si="1"/>
        <v>0</v>
      </c>
      <c r="K13" s="208">
        <f t="shared" si="2"/>
        <v>0</v>
      </c>
    </row>
    <row r="14" spans="2:15" ht="19.8" x14ac:dyDescent="0.25">
      <c r="B14" s="138">
        <f t="shared" si="3"/>
        <v>45419</v>
      </c>
      <c r="C14" s="232"/>
      <c r="D14" s="232"/>
      <c r="E14" s="232"/>
      <c r="F14" s="232"/>
      <c r="G14" s="233"/>
      <c r="H14" s="200"/>
      <c r="I14" s="144">
        <f t="shared" si="0"/>
        <v>0</v>
      </c>
      <c r="J14" s="239">
        <f t="shared" si="1"/>
        <v>0</v>
      </c>
      <c r="K14" s="208">
        <f t="shared" si="2"/>
        <v>0</v>
      </c>
    </row>
    <row r="15" spans="2:15" ht="19.8" x14ac:dyDescent="0.25">
      <c r="B15" s="138">
        <f t="shared" si="3"/>
        <v>45420</v>
      </c>
      <c r="C15" s="232"/>
      <c r="D15" s="232"/>
      <c r="E15" s="232"/>
      <c r="F15" s="232"/>
      <c r="G15" s="233"/>
      <c r="H15" s="200"/>
      <c r="I15" s="144">
        <f t="shared" si="0"/>
        <v>0</v>
      </c>
      <c r="J15" s="239">
        <f t="shared" si="1"/>
        <v>0</v>
      </c>
      <c r="K15" s="208">
        <f t="shared" si="2"/>
        <v>0</v>
      </c>
    </row>
    <row r="16" spans="2:15" ht="19.8" x14ac:dyDescent="0.25">
      <c r="B16" s="138">
        <f t="shared" si="3"/>
        <v>45421</v>
      </c>
      <c r="C16" s="232"/>
      <c r="D16" s="232"/>
      <c r="E16" s="232"/>
      <c r="F16" s="232"/>
      <c r="G16" s="233"/>
      <c r="H16" s="200"/>
      <c r="I16" s="144">
        <f t="shared" si="0"/>
        <v>0</v>
      </c>
      <c r="J16" s="239">
        <f t="shared" si="1"/>
        <v>0</v>
      </c>
      <c r="K16" s="208">
        <f t="shared" si="2"/>
        <v>0</v>
      </c>
    </row>
    <row r="17" spans="2:11" ht="19.8" x14ac:dyDescent="0.25">
      <c r="B17" s="138">
        <f t="shared" si="3"/>
        <v>45422</v>
      </c>
      <c r="C17" s="232"/>
      <c r="D17" s="232"/>
      <c r="E17" s="232"/>
      <c r="F17" s="232"/>
      <c r="G17" s="233"/>
      <c r="H17" s="200"/>
      <c r="I17" s="144">
        <f t="shared" si="0"/>
        <v>0</v>
      </c>
      <c r="J17" s="239">
        <f t="shared" si="1"/>
        <v>0</v>
      </c>
      <c r="K17" s="208">
        <f t="shared" si="2"/>
        <v>0</v>
      </c>
    </row>
    <row r="18" spans="2:11" ht="19.8" x14ac:dyDescent="0.25">
      <c r="B18" s="149">
        <f t="shared" si="3"/>
        <v>45423</v>
      </c>
      <c r="C18" s="189"/>
      <c r="D18" s="189"/>
      <c r="E18" s="189"/>
      <c r="F18" s="189"/>
      <c r="G18" s="189"/>
      <c r="H18" s="201"/>
      <c r="I18" s="144">
        <f t="shared" si="0"/>
        <v>0</v>
      </c>
      <c r="J18" s="239">
        <f t="shared" si="1"/>
        <v>0</v>
      </c>
      <c r="K18" s="208">
        <f t="shared" si="2"/>
        <v>0</v>
      </c>
    </row>
    <row r="19" spans="2:11" ht="19.8" x14ac:dyDescent="0.25">
      <c r="B19" s="149">
        <f t="shared" si="3"/>
        <v>45424</v>
      </c>
      <c r="C19" s="189"/>
      <c r="D19" s="189"/>
      <c r="E19" s="189"/>
      <c r="F19" s="189"/>
      <c r="G19" s="189"/>
      <c r="H19" s="201"/>
      <c r="I19" s="144">
        <f t="shared" si="0"/>
        <v>0</v>
      </c>
      <c r="J19" s="239">
        <f t="shared" si="1"/>
        <v>0</v>
      </c>
      <c r="K19" s="208">
        <f t="shared" si="2"/>
        <v>0</v>
      </c>
    </row>
    <row r="20" spans="2:11" ht="19.8" x14ac:dyDescent="0.25">
      <c r="B20" s="138">
        <f t="shared" si="3"/>
        <v>45425</v>
      </c>
      <c r="C20" s="232"/>
      <c r="D20" s="232"/>
      <c r="E20" s="232"/>
      <c r="F20" s="232"/>
      <c r="G20" s="233"/>
      <c r="H20" s="200"/>
      <c r="I20" s="144">
        <f t="shared" si="0"/>
        <v>0</v>
      </c>
      <c r="J20" s="239">
        <f t="shared" si="1"/>
        <v>0</v>
      </c>
      <c r="K20" s="208">
        <f t="shared" si="2"/>
        <v>0</v>
      </c>
    </row>
    <row r="21" spans="2:11" ht="19.8" x14ac:dyDescent="0.25">
      <c r="B21" s="138">
        <f t="shared" si="3"/>
        <v>45426</v>
      </c>
      <c r="C21" s="232"/>
      <c r="D21" s="232"/>
      <c r="E21" s="232"/>
      <c r="F21" s="232"/>
      <c r="G21" s="233"/>
      <c r="H21" s="200"/>
      <c r="I21" s="144">
        <f t="shared" si="0"/>
        <v>0</v>
      </c>
      <c r="J21" s="239">
        <f t="shared" si="1"/>
        <v>0</v>
      </c>
      <c r="K21" s="208">
        <f t="shared" si="2"/>
        <v>0</v>
      </c>
    </row>
    <row r="22" spans="2:11" ht="19.8" x14ac:dyDescent="0.25">
      <c r="B22" s="138">
        <f t="shared" si="3"/>
        <v>45427</v>
      </c>
      <c r="C22" s="232"/>
      <c r="D22" s="232"/>
      <c r="E22" s="232"/>
      <c r="F22" s="232"/>
      <c r="G22" s="233"/>
      <c r="H22" s="200"/>
      <c r="I22" s="144">
        <f t="shared" si="0"/>
        <v>0</v>
      </c>
      <c r="J22" s="239">
        <f t="shared" si="1"/>
        <v>0</v>
      </c>
      <c r="K22" s="208">
        <f t="shared" si="2"/>
        <v>0</v>
      </c>
    </row>
    <row r="23" spans="2:11" ht="19.8" x14ac:dyDescent="0.25">
      <c r="B23" s="138">
        <f t="shared" si="3"/>
        <v>45428</v>
      </c>
      <c r="C23" s="232"/>
      <c r="D23" s="232"/>
      <c r="E23" s="232"/>
      <c r="F23" s="232"/>
      <c r="G23" s="233"/>
      <c r="H23" s="200"/>
      <c r="I23" s="144">
        <f t="shared" si="0"/>
        <v>0</v>
      </c>
      <c r="J23" s="239">
        <f t="shared" si="1"/>
        <v>0</v>
      </c>
      <c r="K23" s="208">
        <f t="shared" si="2"/>
        <v>0</v>
      </c>
    </row>
    <row r="24" spans="2:11" ht="19.8" x14ac:dyDescent="0.25">
      <c r="B24" s="138">
        <f t="shared" si="3"/>
        <v>45429</v>
      </c>
      <c r="C24" s="232"/>
      <c r="D24" s="232"/>
      <c r="E24" s="232"/>
      <c r="F24" s="232"/>
      <c r="G24" s="233"/>
      <c r="H24" s="200"/>
      <c r="I24" s="144">
        <f t="shared" si="0"/>
        <v>0</v>
      </c>
      <c r="J24" s="239">
        <f t="shared" si="1"/>
        <v>0</v>
      </c>
      <c r="K24" s="208">
        <f t="shared" si="2"/>
        <v>0</v>
      </c>
    </row>
    <row r="25" spans="2:11" ht="19.8" x14ac:dyDescent="0.25">
      <c r="B25" s="149">
        <f t="shared" si="3"/>
        <v>45430</v>
      </c>
      <c r="C25" s="189"/>
      <c r="D25" s="189"/>
      <c r="E25" s="189"/>
      <c r="F25" s="189"/>
      <c r="G25" s="189"/>
      <c r="H25" s="201"/>
      <c r="I25" s="144">
        <f t="shared" si="0"/>
        <v>0</v>
      </c>
      <c r="J25" s="239">
        <f t="shared" si="1"/>
        <v>0</v>
      </c>
      <c r="K25" s="208">
        <f t="shared" si="2"/>
        <v>0</v>
      </c>
    </row>
    <row r="26" spans="2:11" ht="19.8" x14ac:dyDescent="0.25">
      <c r="B26" s="149">
        <f t="shared" si="3"/>
        <v>45431</v>
      </c>
      <c r="C26" s="189"/>
      <c r="D26" s="189"/>
      <c r="E26" s="189"/>
      <c r="F26" s="189"/>
      <c r="G26" s="189"/>
      <c r="H26" s="201"/>
      <c r="I26" s="144">
        <f t="shared" si="0"/>
        <v>0</v>
      </c>
      <c r="J26" s="239">
        <f t="shared" si="1"/>
        <v>0</v>
      </c>
      <c r="K26" s="208">
        <f t="shared" si="2"/>
        <v>0</v>
      </c>
    </row>
    <row r="27" spans="2:11" ht="19.8" x14ac:dyDescent="0.25">
      <c r="B27" s="149">
        <f t="shared" si="3"/>
        <v>45432</v>
      </c>
      <c r="C27" s="189"/>
      <c r="D27" s="189"/>
      <c r="E27" s="189"/>
      <c r="F27" s="189"/>
      <c r="G27" s="189" t="s">
        <v>89</v>
      </c>
      <c r="H27" s="201"/>
      <c r="I27" s="144">
        <f t="shared" si="0"/>
        <v>0</v>
      </c>
      <c r="J27" s="239">
        <f t="shared" si="1"/>
        <v>0</v>
      </c>
      <c r="K27" s="208">
        <f t="shared" si="2"/>
        <v>0</v>
      </c>
    </row>
    <row r="28" spans="2:11" ht="19.8" x14ac:dyDescent="0.25">
      <c r="B28" s="138">
        <f t="shared" si="3"/>
        <v>45433</v>
      </c>
      <c r="C28" s="232"/>
      <c r="D28" s="232"/>
      <c r="E28" s="232"/>
      <c r="F28" s="232"/>
      <c r="G28" s="233"/>
      <c r="H28" s="200"/>
      <c r="I28" s="144">
        <f t="shared" si="0"/>
        <v>0</v>
      </c>
      <c r="J28" s="239">
        <f t="shared" si="1"/>
        <v>0</v>
      </c>
      <c r="K28" s="208">
        <f t="shared" si="2"/>
        <v>0</v>
      </c>
    </row>
    <row r="29" spans="2:11" ht="30.75" customHeight="1" x14ac:dyDescent="0.25">
      <c r="B29" s="138">
        <f t="shared" si="3"/>
        <v>45434</v>
      </c>
      <c r="C29" s="232"/>
      <c r="D29" s="232"/>
      <c r="E29" s="232"/>
      <c r="F29" s="232"/>
      <c r="G29" s="233"/>
      <c r="H29" s="234"/>
      <c r="I29" s="144">
        <f t="shared" si="0"/>
        <v>0</v>
      </c>
      <c r="J29" s="239">
        <f t="shared" si="1"/>
        <v>0</v>
      </c>
      <c r="K29" s="208">
        <f t="shared" si="2"/>
        <v>0</v>
      </c>
    </row>
    <row r="30" spans="2:11" ht="19.8" x14ac:dyDescent="0.25">
      <c r="B30" s="138">
        <f t="shared" si="3"/>
        <v>45435</v>
      </c>
      <c r="C30" s="232"/>
      <c r="D30" s="232"/>
      <c r="E30" s="232"/>
      <c r="F30" s="232"/>
      <c r="G30" s="233"/>
      <c r="H30" s="234"/>
      <c r="I30" s="144">
        <f t="shared" si="0"/>
        <v>0</v>
      </c>
      <c r="J30" s="239">
        <f t="shared" si="1"/>
        <v>0</v>
      </c>
      <c r="K30" s="208">
        <f t="shared" si="2"/>
        <v>0</v>
      </c>
    </row>
    <row r="31" spans="2:11" ht="19.8" x14ac:dyDescent="0.25">
      <c r="B31" s="138">
        <f t="shared" si="3"/>
        <v>45436</v>
      </c>
      <c r="C31" s="232"/>
      <c r="D31" s="232"/>
      <c r="E31" s="232"/>
      <c r="F31" s="232"/>
      <c r="G31" s="233"/>
      <c r="H31" s="234"/>
      <c r="I31" s="144">
        <f t="shared" si="0"/>
        <v>0</v>
      </c>
      <c r="J31" s="239">
        <f t="shared" si="1"/>
        <v>0</v>
      </c>
      <c r="K31" s="208">
        <f t="shared" si="2"/>
        <v>0</v>
      </c>
    </row>
    <row r="32" spans="2:11" ht="19.8" x14ac:dyDescent="0.25">
      <c r="B32" s="149">
        <f t="shared" si="3"/>
        <v>45437</v>
      </c>
      <c r="C32" s="189"/>
      <c r="D32" s="189"/>
      <c r="E32" s="189"/>
      <c r="F32" s="189"/>
      <c r="G32" s="189"/>
      <c r="H32" s="364"/>
      <c r="I32" s="144">
        <f t="shared" si="0"/>
        <v>0</v>
      </c>
      <c r="J32" s="239">
        <f t="shared" si="1"/>
        <v>0</v>
      </c>
      <c r="K32" s="208">
        <f t="shared" si="2"/>
        <v>0</v>
      </c>
    </row>
    <row r="33" spans="2:11" ht="19.8" x14ac:dyDescent="0.25">
      <c r="B33" s="149">
        <f t="shared" si="3"/>
        <v>45438</v>
      </c>
      <c r="C33" s="189"/>
      <c r="D33" s="189"/>
      <c r="E33" s="189"/>
      <c r="F33" s="189"/>
      <c r="G33" s="189"/>
      <c r="H33" s="364"/>
      <c r="I33" s="144">
        <f t="shared" si="0"/>
        <v>0</v>
      </c>
      <c r="J33" s="239">
        <f t="shared" si="1"/>
        <v>0</v>
      </c>
      <c r="K33" s="208">
        <f t="shared" si="2"/>
        <v>0</v>
      </c>
    </row>
    <row r="34" spans="2:11" ht="19.8" x14ac:dyDescent="0.25">
      <c r="B34" s="138">
        <f t="shared" si="3"/>
        <v>45439</v>
      </c>
      <c r="C34" s="232"/>
      <c r="D34" s="232"/>
      <c r="E34" s="232"/>
      <c r="F34" s="232"/>
      <c r="G34" s="233"/>
      <c r="H34" s="234"/>
      <c r="I34" s="144">
        <f t="shared" si="0"/>
        <v>0</v>
      </c>
      <c r="J34" s="239">
        <f t="shared" si="1"/>
        <v>0</v>
      </c>
      <c r="K34" s="208">
        <f t="shared" si="2"/>
        <v>0</v>
      </c>
    </row>
    <row r="35" spans="2:11" ht="19.8" x14ac:dyDescent="0.25">
      <c r="B35" s="138">
        <f t="shared" si="3"/>
        <v>45440</v>
      </c>
      <c r="C35" s="232"/>
      <c r="D35" s="232"/>
      <c r="E35" s="232"/>
      <c r="F35" s="232"/>
      <c r="G35" s="233"/>
      <c r="H35" s="234"/>
      <c r="I35" s="175">
        <f t="shared" si="0"/>
        <v>0</v>
      </c>
      <c r="J35" s="239">
        <f t="shared" si="1"/>
        <v>0</v>
      </c>
      <c r="K35" s="208">
        <f t="shared" si="2"/>
        <v>0</v>
      </c>
    </row>
    <row r="36" spans="2:11" ht="19.8" x14ac:dyDescent="0.25">
      <c r="B36" s="138">
        <f t="shared" si="3"/>
        <v>45441</v>
      </c>
      <c r="C36" s="186"/>
      <c r="D36" s="186"/>
      <c r="E36" s="186"/>
      <c r="F36" s="186"/>
      <c r="G36" s="135"/>
      <c r="H36" s="200"/>
      <c r="I36" s="175">
        <f t="shared" si="0"/>
        <v>0</v>
      </c>
      <c r="J36" s="239">
        <f t="shared" si="1"/>
        <v>0</v>
      </c>
      <c r="K36" s="208">
        <f t="shared" si="2"/>
        <v>0</v>
      </c>
    </row>
    <row r="37" spans="2:11" ht="19.8" x14ac:dyDescent="0.25">
      <c r="B37" s="138">
        <f t="shared" si="3"/>
        <v>45442</v>
      </c>
      <c r="C37" s="186"/>
      <c r="D37" s="186"/>
      <c r="E37" s="186"/>
      <c r="F37" s="186"/>
      <c r="G37" s="135"/>
      <c r="H37" s="200"/>
      <c r="I37" s="175">
        <f t="shared" si="0"/>
        <v>0</v>
      </c>
      <c r="J37" s="239">
        <f t="shared" si="1"/>
        <v>0</v>
      </c>
      <c r="K37" s="213">
        <f t="shared" si="2"/>
        <v>0</v>
      </c>
    </row>
    <row r="38" spans="2:11" ht="20.399999999999999" thickBot="1" x14ac:dyDescent="0.3">
      <c r="B38" s="362">
        <f t="shared" si="3"/>
        <v>45443</v>
      </c>
      <c r="C38" s="192"/>
      <c r="D38" s="192"/>
      <c r="E38" s="192"/>
      <c r="F38" s="192"/>
      <c r="G38" s="188"/>
      <c r="H38" s="274"/>
      <c r="I38" s="173">
        <f t="shared" si="0"/>
        <v>0</v>
      </c>
      <c r="J38" s="240">
        <f t="shared" si="1"/>
        <v>0</v>
      </c>
      <c r="K38" s="214">
        <f t="shared" si="2"/>
        <v>0</v>
      </c>
    </row>
    <row r="39" spans="2:11" ht="20.25" customHeight="1" thickTop="1" x14ac:dyDescent="0.25"/>
  </sheetData>
  <sheetProtection algorithmName="SHA-512" hashValue="xPzFuMroXOHrk4Y9xF59rRs09/f65Q7sgMITIpsrX3CALdEkc0nT+hjj3UjyzyTTz3Qyx5FI8SQNFFRTVCyZYA==" saltValue="BYc3+AAJrG9O2l3jzevRw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700-000000000000}"/>
    <dataValidation allowBlank="1" showInputMessage="1" showErrorMessage="1" prompt="Total Assignable Hours Worked to date are automatically calculated in cell below" sqref="I4 E5" xr:uid="{00000000-0002-0000-1700-000001000000}"/>
    <dataValidation allowBlank="1" showInputMessage="1" showErrorMessage="1" prompt="Total Assignable Hours Worked to date automatically calculated in this cell." sqref="E6 I6" xr:uid="{00000000-0002-0000-1700-000002000000}"/>
    <dataValidation allowBlank="1" showInputMessage="1" showErrorMessage="1" prompt="Assigned Hours Worked are automatically calculated in this column under this heading." sqref="J7:K7" xr:uid="{00000000-0002-0000-1700-000003000000}"/>
    <dataValidation allowBlank="1" showInputMessage="1" showErrorMessage="1" prompt="Enter Assigned Time After School in this column under this heading." sqref="H7 I8:I34" xr:uid="{00000000-0002-0000-1700-000004000000}"/>
    <dataValidation allowBlank="1" showInputMessage="1" showErrorMessage="1" prompt="Enter Date in this column under this heading. Use heading filters to find specific entries" sqref="B7" xr:uid="{00000000-0002-0000-1700-000005000000}"/>
    <dataValidation allowBlank="1" showInputMessage="1" showErrorMessage="1" prompt="Total Hours Worked are automatically calculated in this cell" sqref="C6:D6" xr:uid="{00000000-0002-0000-1700-000006000000}"/>
    <dataValidation allowBlank="1" showInputMessage="1" showErrorMessage="1" prompt="Enter Total Work Week Hours in this cell" sqref="B6" xr:uid="{00000000-0002-0000-1700-000007000000}"/>
    <dataValidation allowBlank="1" showInputMessage="1" showErrorMessage="1" prompt="Regular Hours are automatically calculated in cell below" sqref="C5" xr:uid="{00000000-0002-0000-1700-000008000000}"/>
    <dataValidation allowBlank="1" showInputMessage="1" showErrorMessage="1" prompt="Total Assignable Hours Worked are automatically calculated in cell below" sqref="D5" xr:uid="{00000000-0002-0000-1700-000009000000}"/>
    <dataValidation allowBlank="1" showInputMessage="1" showErrorMessage="1" prompt="Enter Total Assignable Hours in cell below" sqref="B5" xr:uid="{00000000-0002-0000-1700-00000A000000}"/>
    <dataValidation allowBlank="1" showInputMessage="1" showErrorMessage="1" prompt="Enter School Name in this cell" sqref="C3" xr:uid="{00000000-0002-0000-1700-00000B000000}"/>
    <dataValidation allowBlank="1" showInputMessage="1" showErrorMessage="1" prompt="Enter School Name in cell to the right" sqref="B3" xr:uid="{00000000-0002-0000-1700-00000C000000}"/>
    <dataValidation allowBlank="1" showInputMessage="1" showErrorMessage="1" prompt="Enter Teacher's FTE in this cell" sqref="D2" xr:uid="{00000000-0002-0000-1700-00000D000000}"/>
    <dataValidation allowBlank="1" showInputMessage="1" showErrorMessage="1" prompt="Enter Teacher Name in this cell" sqref="C2" xr:uid="{00000000-0002-0000-1700-00000E000000}"/>
    <dataValidation allowBlank="1" showInputMessage="1" showErrorMessage="1" prompt="Enter Teacher Name and FTE in cells to the right" sqref="B2" xr:uid="{00000000-0002-0000-1700-00000F000000}"/>
    <dataValidation allowBlank="1" showInputMessage="1" showErrorMessage="1" prompt="Enter Teacher and School details in cells below" sqref="B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700-000011000000}"/>
    <dataValidation allowBlank="1" showErrorMessage="1" sqref="A2:A1048576 F5:G6 C8:F38 J38:Q38 F2:G3 N1:O2 M10:Q37 L1:L6 C39:XFD1048576 P7:Q9 I35:I38 P1:XFD6 R7:XFD38 M5:N7 J8:L37 O3:O7 I2 B8:B1048576" xr:uid="{00000000-0002-0000-1700-000012000000}"/>
  </dataValidations>
  <hyperlinks>
    <hyperlink ref="J2" location="'Mon-Day 1-S1'!Print_Titles" display="MON | Day 1 - Sem 1" xr:uid="{00000000-0004-0000-1700-000000000000}"/>
    <hyperlink ref="J3" location="'Tue-Day 2-S1'!Print_Titles" display="TUE | Day 2 - Sem 1" xr:uid="{00000000-0004-0000-1700-000001000000}"/>
    <hyperlink ref="J4" location="'Wed-Day 3-S1'!Print_Titles" display="WED | Day 3 - Sem 1" xr:uid="{00000000-0004-0000-1700-000002000000}"/>
    <hyperlink ref="J5" location="'Thu-Day 4-S1'!Print_Titles" display="THU | Day 4 - Sem 1" xr:uid="{00000000-0004-0000-1700-000003000000}"/>
    <hyperlink ref="J6" location="'Fri-Day 5-S1'!Print_Titles" display="FRI | Day 5 - Sem 1" xr:uid="{00000000-0004-0000-1700-000004000000}"/>
    <hyperlink ref="M2" location="'Day 6'!A1" display="Day 6 - Sem 1" xr:uid="{00000000-0004-0000-1700-000005000000}"/>
    <hyperlink ref="M3" location="'Early Dismissal 1'!A1" display="Early Out 1 - Sem 1" xr:uid="{00000000-0004-0000-1700-000006000000}"/>
    <hyperlink ref="M4" location="'Early Dismissal 2'!A1" display="Early Out 2 - Sem 1" xr:uid="{00000000-0004-0000-1700-000007000000}"/>
    <hyperlink ref="J2:K2" location="'Mon-Day 1'!A1" display="MON | Day 1 - Sem 1" xr:uid="{00000000-0004-0000-1700-000008000000}"/>
    <hyperlink ref="J3:K3" location="'Tue-Day 2'!A1" display="TUE | Day 2 - Sem 1" xr:uid="{00000000-0004-0000-1700-000009000000}"/>
    <hyperlink ref="J4:K4" location="'Wed-Day 3'!A1" display="WED | Day 3 - Sem 1" xr:uid="{00000000-0004-0000-1700-00000A000000}"/>
    <hyperlink ref="J5:K5" location="'Thu-Day 4'!A1" display="THU | Day 4 - Sem 1" xr:uid="{00000000-0004-0000-1700-00000B000000}"/>
    <hyperlink ref="J6:K6" location="'Fri-Day 5'!A1" display="FRI | Day 5 - Sem 1" xr:uid="{00000000-0004-0000-1700-00000C000000}"/>
  </hyperlinks>
  <printOptions horizontalCentered="1"/>
  <pageMargins left="0.25" right="0.25" top="0.75" bottom="0.75" header="0.3" footer="0.3"/>
  <pageSetup scale="45"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0834817-CCF0-417E-9DE3-63CCF7211187}">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8838BB82-CBCB-4D22-B5F4-E447773ADE69}">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4"/>
    <pageSetUpPr fitToPage="1"/>
  </sheetPr>
  <dimension ref="B1:O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E33" sqref="E33"/>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6.90625" style="171" customWidth="1"/>
    <col min="10" max="10" width="12.08984375" style="123" customWidth="1"/>
    <col min="11" max="11" width="20.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80</v>
      </c>
      <c r="C1" s="598"/>
      <c r="D1" s="598"/>
      <c r="E1" s="598"/>
      <c r="F1" s="598"/>
      <c r="G1" s="598"/>
      <c r="H1" s="598"/>
      <c r="I1" s="599"/>
      <c r="J1" s="578" t="s">
        <v>20</v>
      </c>
      <c r="K1" s="579"/>
      <c r="L1" s="170" t="s">
        <v>17</v>
      </c>
      <c r="M1" s="106" t="s">
        <v>20</v>
      </c>
      <c r="N1" s="170" t="s">
        <v>17</v>
      </c>
      <c r="O1" s="150"/>
    </row>
    <row r="2" spans="2:15" ht="47.2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51"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May!B6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May!E6+D6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45444</v>
      </c>
      <c r="C8" s="372"/>
      <c r="D8" s="372"/>
      <c r="E8" s="372"/>
      <c r="F8" s="178"/>
      <c r="G8" s="177"/>
      <c r="H8" s="176"/>
      <c r="I8" s="365">
        <f t="shared" ref="I8:I37" si="0">E8</f>
        <v>0</v>
      </c>
      <c r="J8" s="366">
        <f t="shared" ref="J8:J37" si="1">IFERROR(C8+D8+F8+H8,0)</f>
        <v>0</v>
      </c>
      <c r="K8" s="367">
        <f t="shared" ref="K8:K37" si="2">IFERROR(J8/60,0)</f>
        <v>0</v>
      </c>
    </row>
    <row r="9" spans="2:15" ht="19.8" x14ac:dyDescent="0.25">
      <c r="B9" s="149">
        <f>+B8+1</f>
        <v>45445</v>
      </c>
      <c r="C9" s="372"/>
      <c r="D9" s="372"/>
      <c r="E9" s="372"/>
      <c r="F9" s="178"/>
      <c r="G9" s="177"/>
      <c r="H9" s="176"/>
      <c r="I9" s="365">
        <f t="shared" si="0"/>
        <v>0</v>
      </c>
      <c r="J9" s="366">
        <f t="shared" si="1"/>
        <v>0</v>
      </c>
      <c r="K9" s="367">
        <f t="shared" si="2"/>
        <v>0</v>
      </c>
    </row>
    <row r="10" spans="2:15" ht="19.8" x14ac:dyDescent="0.25">
      <c r="B10" s="149">
        <f t="shared" ref="B10:B37" si="3">+B9+1</f>
        <v>45446</v>
      </c>
      <c r="C10" s="203"/>
      <c r="D10" s="203"/>
      <c r="E10" s="203"/>
      <c r="F10" s="174"/>
      <c r="G10" s="177"/>
      <c r="H10" s="176"/>
      <c r="I10" s="365">
        <f t="shared" si="0"/>
        <v>0</v>
      </c>
      <c r="J10" s="366">
        <f t="shared" si="1"/>
        <v>0</v>
      </c>
      <c r="K10" s="367">
        <f t="shared" si="2"/>
        <v>0</v>
      </c>
    </row>
    <row r="11" spans="2:15" ht="19.8" x14ac:dyDescent="0.25">
      <c r="B11" s="138">
        <f t="shared" si="3"/>
        <v>45447</v>
      </c>
      <c r="C11" s="194"/>
      <c r="D11" s="194"/>
      <c r="E11" s="194"/>
      <c r="F11" s="186"/>
      <c r="G11" s="135"/>
      <c r="H11" s="179"/>
      <c r="I11" s="365">
        <f t="shared" si="0"/>
        <v>0</v>
      </c>
      <c r="J11" s="366">
        <f t="shared" si="1"/>
        <v>0</v>
      </c>
      <c r="K11" s="367">
        <f t="shared" si="2"/>
        <v>0</v>
      </c>
    </row>
    <row r="12" spans="2:15" ht="19.8" x14ac:dyDescent="0.25">
      <c r="B12" s="138">
        <f t="shared" si="3"/>
        <v>45448</v>
      </c>
      <c r="C12" s="194"/>
      <c r="D12" s="194"/>
      <c r="E12" s="194"/>
      <c r="F12" s="186"/>
      <c r="G12" s="135"/>
      <c r="H12" s="179"/>
      <c r="I12" s="365">
        <f t="shared" si="0"/>
        <v>0</v>
      </c>
      <c r="J12" s="366">
        <f t="shared" si="1"/>
        <v>0</v>
      </c>
      <c r="K12" s="367">
        <f t="shared" si="2"/>
        <v>0</v>
      </c>
    </row>
    <row r="13" spans="2:15" ht="19.8" x14ac:dyDescent="0.25">
      <c r="B13" s="138">
        <f t="shared" si="3"/>
        <v>45449</v>
      </c>
      <c r="C13" s="194"/>
      <c r="D13" s="194"/>
      <c r="E13" s="194"/>
      <c r="F13" s="186"/>
      <c r="G13" s="135"/>
      <c r="H13" s="179"/>
      <c r="I13" s="365">
        <f t="shared" si="0"/>
        <v>0</v>
      </c>
      <c r="J13" s="366">
        <f t="shared" si="1"/>
        <v>0</v>
      </c>
      <c r="K13" s="367">
        <f t="shared" si="2"/>
        <v>0</v>
      </c>
    </row>
    <row r="14" spans="2:15" ht="19.8" x14ac:dyDescent="0.25">
      <c r="B14" s="138">
        <f t="shared" si="3"/>
        <v>45450</v>
      </c>
      <c r="C14" s="194"/>
      <c r="D14" s="194"/>
      <c r="E14" s="194"/>
      <c r="F14" s="186"/>
      <c r="G14" s="135"/>
      <c r="H14" s="179"/>
      <c r="I14" s="365">
        <f t="shared" si="0"/>
        <v>0</v>
      </c>
      <c r="J14" s="366">
        <f t="shared" si="1"/>
        <v>0</v>
      </c>
      <c r="K14" s="367">
        <f t="shared" si="2"/>
        <v>0</v>
      </c>
    </row>
    <row r="15" spans="2:15" ht="19.8" x14ac:dyDescent="0.25">
      <c r="B15" s="149">
        <f t="shared" si="3"/>
        <v>45451</v>
      </c>
      <c r="C15" s="372"/>
      <c r="D15" s="372"/>
      <c r="E15" s="372"/>
      <c r="F15" s="178"/>
      <c r="G15" s="177"/>
      <c r="H15" s="176"/>
      <c r="I15" s="365">
        <f t="shared" si="0"/>
        <v>0</v>
      </c>
      <c r="J15" s="366">
        <f t="shared" si="1"/>
        <v>0</v>
      </c>
      <c r="K15" s="367">
        <f t="shared" si="2"/>
        <v>0</v>
      </c>
    </row>
    <row r="16" spans="2:15" ht="19.8" x14ac:dyDescent="0.25">
      <c r="B16" s="149">
        <f t="shared" si="3"/>
        <v>45452</v>
      </c>
      <c r="C16" s="372"/>
      <c r="D16" s="372"/>
      <c r="E16" s="372"/>
      <c r="F16" s="178"/>
      <c r="G16" s="177"/>
      <c r="H16" s="176"/>
      <c r="I16" s="365">
        <f t="shared" si="0"/>
        <v>0</v>
      </c>
      <c r="J16" s="366">
        <f t="shared" si="1"/>
        <v>0</v>
      </c>
      <c r="K16" s="367">
        <f t="shared" si="2"/>
        <v>0</v>
      </c>
    </row>
    <row r="17" spans="2:11" ht="19.8" x14ac:dyDescent="0.25">
      <c r="B17" s="138">
        <f t="shared" si="3"/>
        <v>45453</v>
      </c>
      <c r="C17" s="194"/>
      <c r="D17" s="194"/>
      <c r="E17" s="194"/>
      <c r="F17" s="186"/>
      <c r="G17" s="135"/>
      <c r="H17" s="179"/>
      <c r="I17" s="365">
        <f t="shared" si="0"/>
        <v>0</v>
      </c>
      <c r="J17" s="366">
        <f t="shared" si="1"/>
        <v>0</v>
      </c>
      <c r="K17" s="367">
        <f t="shared" si="2"/>
        <v>0</v>
      </c>
    </row>
    <row r="18" spans="2:11" ht="19.8" x14ac:dyDescent="0.25">
      <c r="B18" s="138">
        <f t="shared" si="3"/>
        <v>45454</v>
      </c>
      <c r="C18" s="194"/>
      <c r="D18" s="194"/>
      <c r="E18" s="194"/>
      <c r="F18" s="186"/>
      <c r="G18" s="135"/>
      <c r="H18" s="179"/>
      <c r="I18" s="365">
        <f t="shared" si="0"/>
        <v>0</v>
      </c>
      <c r="J18" s="366">
        <f t="shared" si="1"/>
        <v>0</v>
      </c>
      <c r="K18" s="367">
        <f t="shared" si="2"/>
        <v>0</v>
      </c>
    </row>
    <row r="19" spans="2:11" ht="19.8" x14ac:dyDescent="0.25">
      <c r="B19" s="138">
        <f t="shared" si="3"/>
        <v>45455</v>
      </c>
      <c r="C19" s="194"/>
      <c r="D19" s="194"/>
      <c r="E19" s="194"/>
      <c r="F19" s="186"/>
      <c r="G19" s="135"/>
      <c r="H19" s="179"/>
      <c r="I19" s="365">
        <f t="shared" si="0"/>
        <v>0</v>
      </c>
      <c r="J19" s="366">
        <f t="shared" si="1"/>
        <v>0</v>
      </c>
      <c r="K19" s="367">
        <f t="shared" si="2"/>
        <v>0</v>
      </c>
    </row>
    <row r="20" spans="2:11" ht="19.8" x14ac:dyDescent="0.25">
      <c r="B20" s="138">
        <f t="shared" si="3"/>
        <v>45456</v>
      </c>
      <c r="C20" s="194"/>
      <c r="D20" s="194"/>
      <c r="E20" s="194"/>
      <c r="F20" s="186"/>
      <c r="G20" s="135"/>
      <c r="H20" s="179"/>
      <c r="I20" s="365">
        <f t="shared" si="0"/>
        <v>0</v>
      </c>
      <c r="J20" s="366">
        <f t="shared" si="1"/>
        <v>0</v>
      </c>
      <c r="K20" s="367">
        <f t="shared" si="2"/>
        <v>0</v>
      </c>
    </row>
    <row r="21" spans="2:11" ht="19.8" x14ac:dyDescent="0.25">
      <c r="B21" s="138">
        <f t="shared" si="3"/>
        <v>45457</v>
      </c>
      <c r="C21" s="194"/>
      <c r="D21" s="194"/>
      <c r="E21" s="194"/>
      <c r="F21" s="186"/>
      <c r="G21" s="135"/>
      <c r="H21" s="179"/>
      <c r="I21" s="365">
        <f t="shared" si="0"/>
        <v>0</v>
      </c>
      <c r="J21" s="366">
        <f t="shared" si="1"/>
        <v>0</v>
      </c>
      <c r="K21" s="367">
        <f t="shared" si="2"/>
        <v>0</v>
      </c>
    </row>
    <row r="22" spans="2:11" ht="19.8" x14ac:dyDescent="0.25">
      <c r="B22" s="149">
        <f t="shared" si="3"/>
        <v>45458</v>
      </c>
      <c r="C22" s="372"/>
      <c r="D22" s="372"/>
      <c r="E22" s="372"/>
      <c r="F22" s="178"/>
      <c r="G22" s="177"/>
      <c r="H22" s="176"/>
      <c r="I22" s="365">
        <f t="shared" si="0"/>
        <v>0</v>
      </c>
      <c r="J22" s="366">
        <f t="shared" si="1"/>
        <v>0</v>
      </c>
      <c r="K22" s="367">
        <f t="shared" si="2"/>
        <v>0</v>
      </c>
    </row>
    <row r="23" spans="2:11" ht="19.8" x14ac:dyDescent="0.25">
      <c r="B23" s="149">
        <f t="shared" si="3"/>
        <v>45459</v>
      </c>
      <c r="C23" s="372"/>
      <c r="D23" s="372"/>
      <c r="E23" s="372"/>
      <c r="F23" s="178"/>
      <c r="G23" s="177"/>
      <c r="H23" s="176"/>
      <c r="I23" s="365">
        <f t="shared" si="0"/>
        <v>0</v>
      </c>
      <c r="J23" s="366">
        <f t="shared" si="1"/>
        <v>0</v>
      </c>
      <c r="K23" s="367">
        <f t="shared" si="2"/>
        <v>0</v>
      </c>
    </row>
    <row r="24" spans="2:11" ht="19.8" x14ac:dyDescent="0.25">
      <c r="B24" s="138">
        <f t="shared" si="3"/>
        <v>45460</v>
      </c>
      <c r="C24" s="194"/>
      <c r="D24" s="194"/>
      <c r="E24" s="194"/>
      <c r="F24" s="186"/>
      <c r="G24" s="135"/>
      <c r="H24" s="179"/>
      <c r="I24" s="365">
        <f t="shared" si="0"/>
        <v>0</v>
      </c>
      <c r="J24" s="366">
        <f t="shared" si="1"/>
        <v>0</v>
      </c>
      <c r="K24" s="367">
        <f t="shared" si="2"/>
        <v>0</v>
      </c>
    </row>
    <row r="25" spans="2:11" ht="19.8" x14ac:dyDescent="0.25">
      <c r="B25" s="138">
        <f t="shared" si="3"/>
        <v>45461</v>
      </c>
      <c r="C25" s="194"/>
      <c r="D25" s="194"/>
      <c r="E25" s="194"/>
      <c r="F25" s="186"/>
      <c r="G25" s="135"/>
      <c r="H25" s="179"/>
      <c r="I25" s="365">
        <f t="shared" si="0"/>
        <v>0</v>
      </c>
      <c r="J25" s="366">
        <f t="shared" si="1"/>
        <v>0</v>
      </c>
      <c r="K25" s="367">
        <f t="shared" si="2"/>
        <v>0</v>
      </c>
    </row>
    <row r="26" spans="2:11" ht="19.8" x14ac:dyDescent="0.25">
      <c r="B26" s="138">
        <f t="shared" si="3"/>
        <v>45462</v>
      </c>
      <c r="C26" s="194"/>
      <c r="D26" s="194"/>
      <c r="E26" s="194"/>
      <c r="F26" s="186"/>
      <c r="G26" s="135"/>
      <c r="H26" s="179"/>
      <c r="I26" s="365">
        <f t="shared" si="0"/>
        <v>0</v>
      </c>
      <c r="J26" s="366">
        <f t="shared" si="1"/>
        <v>0</v>
      </c>
      <c r="K26" s="367">
        <f t="shared" si="2"/>
        <v>0</v>
      </c>
    </row>
    <row r="27" spans="2:11" ht="19.8" x14ac:dyDescent="0.25">
      <c r="B27" s="138">
        <f t="shared" si="3"/>
        <v>45463</v>
      </c>
      <c r="C27" s="194"/>
      <c r="D27" s="194"/>
      <c r="E27" s="194"/>
      <c r="F27" s="186"/>
      <c r="G27" s="135"/>
      <c r="H27" s="179"/>
      <c r="I27" s="365">
        <f t="shared" si="0"/>
        <v>0</v>
      </c>
      <c r="J27" s="366">
        <f t="shared" si="1"/>
        <v>0</v>
      </c>
      <c r="K27" s="367">
        <f t="shared" si="2"/>
        <v>0</v>
      </c>
    </row>
    <row r="28" spans="2:11" ht="19.8" x14ac:dyDescent="0.25">
      <c r="B28" s="138">
        <f t="shared" si="3"/>
        <v>45464</v>
      </c>
      <c r="C28" s="194"/>
      <c r="D28" s="194"/>
      <c r="E28" s="194"/>
      <c r="F28" s="186"/>
      <c r="G28" s="135"/>
      <c r="H28" s="179"/>
      <c r="I28" s="365">
        <f t="shared" si="0"/>
        <v>0</v>
      </c>
      <c r="J28" s="366">
        <f t="shared" si="1"/>
        <v>0</v>
      </c>
      <c r="K28" s="367">
        <f t="shared" si="2"/>
        <v>0</v>
      </c>
    </row>
    <row r="29" spans="2:11" ht="19.8" x14ac:dyDescent="0.25">
      <c r="B29" s="149">
        <f t="shared" si="3"/>
        <v>45465</v>
      </c>
      <c r="C29" s="372"/>
      <c r="D29" s="372"/>
      <c r="E29" s="372"/>
      <c r="F29" s="178"/>
      <c r="G29" s="177"/>
      <c r="H29" s="176"/>
      <c r="I29" s="365">
        <f t="shared" si="0"/>
        <v>0</v>
      </c>
      <c r="J29" s="366">
        <f t="shared" si="1"/>
        <v>0</v>
      </c>
      <c r="K29" s="367">
        <f t="shared" si="2"/>
        <v>0</v>
      </c>
    </row>
    <row r="30" spans="2:11" ht="19.8" x14ac:dyDescent="0.25">
      <c r="B30" s="149">
        <f t="shared" si="3"/>
        <v>45466</v>
      </c>
      <c r="C30" s="372"/>
      <c r="D30" s="372"/>
      <c r="E30" s="372"/>
      <c r="F30" s="178"/>
      <c r="G30" s="177"/>
      <c r="H30" s="176"/>
      <c r="I30" s="365">
        <f t="shared" si="0"/>
        <v>0</v>
      </c>
      <c r="J30" s="366">
        <f t="shared" si="1"/>
        <v>0</v>
      </c>
      <c r="K30" s="367">
        <f t="shared" si="2"/>
        <v>0</v>
      </c>
    </row>
    <row r="31" spans="2:11" ht="19.8" x14ac:dyDescent="0.25">
      <c r="B31" s="138">
        <f t="shared" si="3"/>
        <v>45467</v>
      </c>
      <c r="C31" s="194"/>
      <c r="D31" s="194"/>
      <c r="E31" s="194"/>
      <c r="F31" s="186"/>
      <c r="G31" s="135"/>
      <c r="H31" s="179"/>
      <c r="I31" s="365">
        <f t="shared" si="0"/>
        <v>0</v>
      </c>
      <c r="J31" s="366">
        <f t="shared" si="1"/>
        <v>0</v>
      </c>
      <c r="K31" s="367">
        <f t="shared" si="2"/>
        <v>0</v>
      </c>
    </row>
    <row r="32" spans="2:11" ht="19.8" x14ac:dyDescent="0.25">
      <c r="B32" s="138">
        <f t="shared" si="3"/>
        <v>45468</v>
      </c>
      <c r="C32" s="194"/>
      <c r="D32" s="194"/>
      <c r="E32" s="194"/>
      <c r="F32" s="186"/>
      <c r="G32" s="135"/>
      <c r="H32" s="179"/>
      <c r="I32" s="365">
        <f t="shared" si="0"/>
        <v>0</v>
      </c>
      <c r="J32" s="366">
        <f t="shared" si="1"/>
        <v>0</v>
      </c>
      <c r="K32" s="367">
        <f t="shared" si="2"/>
        <v>0</v>
      </c>
    </row>
    <row r="33" spans="2:11" ht="19.8" x14ac:dyDescent="0.25">
      <c r="B33" s="138">
        <f t="shared" si="3"/>
        <v>45469</v>
      </c>
      <c r="C33" s="194"/>
      <c r="D33" s="194"/>
      <c r="E33" s="194"/>
      <c r="F33" s="186"/>
      <c r="G33" s="135"/>
      <c r="H33" s="179"/>
      <c r="I33" s="365">
        <f t="shared" si="0"/>
        <v>0</v>
      </c>
      <c r="J33" s="366">
        <f t="shared" si="1"/>
        <v>0</v>
      </c>
      <c r="K33" s="367">
        <f t="shared" si="2"/>
        <v>0</v>
      </c>
    </row>
    <row r="34" spans="2:11" ht="19.8" x14ac:dyDescent="0.25">
      <c r="B34" s="138">
        <f t="shared" si="3"/>
        <v>45470</v>
      </c>
      <c r="C34" s="194"/>
      <c r="D34" s="194"/>
      <c r="E34" s="194"/>
      <c r="F34" s="186"/>
      <c r="G34" s="135"/>
      <c r="H34" s="179"/>
      <c r="I34" s="365">
        <f t="shared" si="0"/>
        <v>0</v>
      </c>
      <c r="J34" s="366">
        <f t="shared" si="1"/>
        <v>0</v>
      </c>
      <c r="K34" s="367">
        <f t="shared" si="2"/>
        <v>0</v>
      </c>
    </row>
    <row r="35" spans="2:11" ht="19.8" x14ac:dyDescent="0.25">
      <c r="B35" s="138">
        <f t="shared" si="3"/>
        <v>45471</v>
      </c>
      <c r="C35" s="194"/>
      <c r="D35" s="194"/>
      <c r="E35" s="194"/>
      <c r="F35" s="186"/>
      <c r="G35" s="135"/>
      <c r="H35" s="179"/>
      <c r="I35" s="365">
        <f t="shared" si="0"/>
        <v>0</v>
      </c>
      <c r="J35" s="366">
        <f t="shared" si="1"/>
        <v>0</v>
      </c>
      <c r="K35" s="367">
        <f t="shared" si="2"/>
        <v>0</v>
      </c>
    </row>
    <row r="36" spans="2:11" ht="19.8" x14ac:dyDescent="0.25">
      <c r="B36" s="149">
        <f t="shared" si="3"/>
        <v>45472</v>
      </c>
      <c r="C36" s="203"/>
      <c r="D36" s="203"/>
      <c r="E36" s="203"/>
      <c r="F36" s="174"/>
      <c r="G36" s="177"/>
      <c r="H36" s="176"/>
      <c r="I36" s="365">
        <f t="shared" si="0"/>
        <v>0</v>
      </c>
      <c r="J36" s="366">
        <f t="shared" si="1"/>
        <v>0</v>
      </c>
      <c r="K36" s="367">
        <f t="shared" si="2"/>
        <v>0</v>
      </c>
    </row>
    <row r="37" spans="2:11" ht="20.399999999999999" thickBot="1" x14ac:dyDescent="0.3">
      <c r="B37" s="377">
        <f t="shared" si="3"/>
        <v>45473</v>
      </c>
      <c r="C37" s="373"/>
      <c r="D37" s="373"/>
      <c r="E37" s="373"/>
      <c r="F37" s="374"/>
      <c r="G37" s="375"/>
      <c r="H37" s="376"/>
      <c r="I37" s="369">
        <f t="shared" si="0"/>
        <v>0</v>
      </c>
      <c r="J37" s="370">
        <f t="shared" si="1"/>
        <v>0</v>
      </c>
      <c r="K37" s="371">
        <f t="shared" si="2"/>
        <v>0</v>
      </c>
    </row>
    <row r="38" spans="2:11" ht="42" customHeight="1" thickTop="1" x14ac:dyDescent="0.25">
      <c r="B38" s="199"/>
      <c r="C38" s="202"/>
      <c r="D38" s="202"/>
      <c r="E38" s="202"/>
      <c r="F38" s="180"/>
      <c r="G38" s="198"/>
      <c r="H38" s="197"/>
      <c r="I38" s="146"/>
      <c r="J38" s="196"/>
      <c r="K38" s="195"/>
    </row>
  </sheetData>
  <sheetProtection algorithmName="SHA-512" hashValue="TGcon0rFGtn1MRWOVXaULJb8rtHhz9nq1/5680J66EhLDuQYWKONJWiM6hg7hgTWKcU6CXSfJkP2N6GCovJJYA==" saltValue="uZZ4OVitoP7aJx//fFka4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I35:I38 M5:N7 M10:Q37 R7:XFD37 P7:Q9 L38:XFD1048576 P1:XFD6 N1:N2 J8:L37 L1:L6 J38:K38 B39:K1048576 O1:O7 H8:H9 H15:H16 H22:H23 H29:H30 B8:F38"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800-000001000000}"/>
    <dataValidation allowBlank="1" showInputMessage="1" showErrorMessage="1" prompt="Enter Teacher and School details in cells below" sqref="B1" xr:uid="{00000000-0002-0000-1800-000002000000}"/>
    <dataValidation allowBlank="1" showInputMessage="1" showErrorMessage="1" prompt="Enter Teacher Name and FTE in cells to the right" sqref="B2" xr:uid="{00000000-0002-0000-1800-000003000000}"/>
    <dataValidation allowBlank="1" showInputMessage="1" showErrorMessage="1" prompt="Enter Teacher Name in this cell" sqref="C2" xr:uid="{00000000-0002-0000-1800-000004000000}"/>
    <dataValidation allowBlank="1" showInputMessage="1" showErrorMessage="1" prompt="Enter Teacher's FTE in this cell" sqref="D2" xr:uid="{00000000-0002-0000-1800-000005000000}"/>
    <dataValidation allowBlank="1" showInputMessage="1" showErrorMessage="1" prompt="Enter School Name in cell to the right" sqref="B3" xr:uid="{00000000-0002-0000-1800-000006000000}"/>
    <dataValidation allowBlank="1" showInputMessage="1" showErrorMessage="1" prompt="Enter School Name in this cell" sqref="C3" xr:uid="{00000000-0002-0000-1800-000007000000}"/>
    <dataValidation allowBlank="1" showInputMessage="1" showErrorMessage="1" prompt="Enter Total Assignable Hours in cell below" sqref="B5" xr:uid="{00000000-0002-0000-1800-000008000000}"/>
    <dataValidation allowBlank="1" showInputMessage="1" showErrorMessage="1" prompt="Total Assignable Hours Worked are automatically calculated in cell below" sqref="D5" xr:uid="{00000000-0002-0000-1800-000009000000}"/>
    <dataValidation allowBlank="1" showInputMessage="1" showErrorMessage="1" prompt="Regular Hours are automatically calculated in cell below" sqref="C5" xr:uid="{00000000-0002-0000-1800-00000A000000}"/>
    <dataValidation allowBlank="1" showInputMessage="1" showErrorMessage="1" prompt="Enter Total Work Week Hours in this cell" sqref="B6" xr:uid="{00000000-0002-0000-1800-00000B000000}"/>
    <dataValidation allowBlank="1" showInputMessage="1" showErrorMessage="1" prompt="Total Hours Worked are automatically calculated in this cell" sqref="C6:D6" xr:uid="{00000000-0002-0000-1800-00000C000000}"/>
    <dataValidation allowBlank="1" showInputMessage="1" showErrorMessage="1" prompt="Enter Date in this column under this heading. Use heading filters to find specific entries" sqref="B7" xr:uid="{00000000-0002-0000-1800-00000D000000}"/>
    <dataValidation allowBlank="1" showInputMessage="1" showErrorMessage="1" prompt="Enter Assigned Time After School in this column under this heading." sqref="H7 I8:I34" xr:uid="{00000000-0002-0000-1800-00000E000000}"/>
    <dataValidation allowBlank="1" showInputMessage="1" showErrorMessage="1" prompt="Assigned Hours Worked are automatically calculated in this column under this heading." sqref="J7:K7" xr:uid="{00000000-0002-0000-1800-00000F000000}"/>
    <dataValidation allowBlank="1" showInputMessage="1" showErrorMessage="1" prompt="Total Assignable Hours Worked to date automatically calculated in this cell." sqref="E6 I6" xr:uid="{00000000-0002-0000-1800-000010000000}"/>
    <dataValidation allowBlank="1" showInputMessage="1" showErrorMessage="1" prompt="Total Assignable Hours Worked to date are automatically calculated in cell below" sqref="I4 E5" xr:uid="{00000000-0002-0000-1800-000011000000}"/>
    <dataValidation allowBlank="1" showInputMessage="1" showErrorMessage="1" prompt="adsfa" sqref="H2" xr:uid="{00000000-0002-0000-1800-000012000000}"/>
  </dataValidations>
  <hyperlinks>
    <hyperlink ref="J2" location="'Mon-Day 1-S1'!Print_Titles" display="MON | Day 1 - Sem 1" xr:uid="{00000000-0004-0000-1800-000000000000}"/>
    <hyperlink ref="J3" location="'Tue-Day 2-S1'!Print_Titles" display="TUE | Day 2 - Sem 1" xr:uid="{00000000-0004-0000-1800-000001000000}"/>
    <hyperlink ref="J4" location="'Wed-Day 3-S1'!Print_Titles" display="WED | Day 3 - Sem 1" xr:uid="{00000000-0004-0000-1800-000002000000}"/>
    <hyperlink ref="J5" location="'Thu-Day 4-S1'!Print_Titles" display="THU | Day 4 - Sem 1" xr:uid="{00000000-0004-0000-1800-000003000000}"/>
    <hyperlink ref="J6" location="'Fri-Day 5-S1'!Print_Titles" display="FRI | Day 5 - Sem 1" xr:uid="{00000000-0004-0000-1800-000004000000}"/>
    <hyperlink ref="M2" location="'Day 6'!A1" display="Day 6 - Sem 1" xr:uid="{00000000-0004-0000-1800-000005000000}"/>
    <hyperlink ref="M3" location="'Early Dismissal 1'!A1" display="Early Out 1 - Sem 1" xr:uid="{00000000-0004-0000-1800-000006000000}"/>
    <hyperlink ref="M4" location="'Early Dismissal 2'!A1" display="Early Out 2 - Sem 1" xr:uid="{00000000-0004-0000-1800-000007000000}"/>
    <hyperlink ref="J2:K2" location="'Mon-Day 1'!A1" display="MON | Day 1 - Sem 1" xr:uid="{00000000-0004-0000-1800-000008000000}"/>
    <hyperlink ref="J3:K3" location="'Tue-Day 2'!A1" display="TUE | Day 2 - Sem 1" xr:uid="{00000000-0004-0000-1800-000009000000}"/>
    <hyperlink ref="J4:K4" location="'Wed-Day 3'!A1" display="WED | Day 3 - Sem 1" xr:uid="{00000000-0004-0000-1800-00000A000000}"/>
    <hyperlink ref="J5:K5" location="'Thu-Day 4'!A1" display="THU | Day 4 - Sem 1" xr:uid="{00000000-0004-0000-1800-00000B000000}"/>
    <hyperlink ref="J6:K6" location="'Fri-Day 5'!A1" display="FRI | Day 5 - Sem 1" xr:uid="{00000000-0004-0000-18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637A3E91-834D-4B81-9154-61BFCACF162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C59DFF8D-5EFC-4828-A9EE-D7390CD5C1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4"/>
    <pageSetUpPr fitToPage="1"/>
  </sheetPr>
  <dimension ref="B1:O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E19" sqref="E19"/>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6.90625" style="171" customWidth="1"/>
    <col min="10" max="10" width="12.08984375" style="123" customWidth="1"/>
    <col min="11" max="11" width="20.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106</v>
      </c>
      <c r="C1" s="598"/>
      <c r="D1" s="598"/>
      <c r="E1" s="598"/>
      <c r="F1" s="598"/>
      <c r="G1" s="598"/>
      <c r="H1" s="598"/>
      <c r="I1" s="599"/>
      <c r="J1" s="578" t="s">
        <v>20</v>
      </c>
      <c r="K1" s="579"/>
      <c r="L1" s="170" t="s">
        <v>17</v>
      </c>
      <c r="M1" s="106" t="s">
        <v>20</v>
      </c>
      <c r="N1" s="170" t="s">
        <v>17</v>
      </c>
      <c r="O1" s="150"/>
    </row>
    <row r="2" spans="2:15" ht="47.2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51"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75" customHeight="1" thickBot="1" x14ac:dyDescent="0.3">
      <c r="B4" s="160" t="s">
        <v>121</v>
      </c>
      <c r="C4" s="242">
        <f>'Detailed Summary'!H3</f>
        <v>0</v>
      </c>
      <c r="D4" s="160" t="s">
        <v>82</v>
      </c>
      <c r="E4" s="159">
        <f>IFERROR(D2*1200,0)</f>
        <v>1200</v>
      </c>
      <c r="F4" s="588" t="s">
        <v>185</v>
      </c>
      <c r="G4" s="589"/>
      <c r="H4" s="159">
        <f>June!B6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June!E6+D6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28.5" customHeight="1" x14ac:dyDescent="0.25">
      <c r="B8" s="149">
        <v>45474</v>
      </c>
      <c r="C8" s="203"/>
      <c r="D8" s="203"/>
      <c r="E8" s="203"/>
      <c r="F8" s="174"/>
      <c r="G8" s="189" t="s">
        <v>127</v>
      </c>
      <c r="H8" s="176"/>
      <c r="I8" s="175">
        <f t="shared" ref="I8:I38" si="0">E8</f>
        <v>0</v>
      </c>
      <c r="J8" s="239">
        <f>IFERROR(C8+D8+F8+H8,0)</f>
        <v>0</v>
      </c>
      <c r="K8" s="208">
        <f t="shared" ref="K8:K38" si="1">IFERROR(J8/60,0)</f>
        <v>0</v>
      </c>
    </row>
    <row r="9" spans="2:15" ht="19.8" x14ac:dyDescent="0.25">
      <c r="B9" s="138">
        <f>+B8+1</f>
        <v>45475</v>
      </c>
      <c r="C9" s="194"/>
      <c r="D9" s="194"/>
      <c r="E9" s="194"/>
      <c r="F9" s="186"/>
      <c r="G9" s="135"/>
      <c r="H9" s="179"/>
      <c r="I9" s="175">
        <f t="shared" si="0"/>
        <v>0</v>
      </c>
      <c r="J9" s="239">
        <f>IFERROR(C9+D9+F9+H9,0)</f>
        <v>0</v>
      </c>
      <c r="K9" s="208">
        <f t="shared" si="1"/>
        <v>0</v>
      </c>
    </row>
    <row r="10" spans="2:15" ht="19.8" x14ac:dyDescent="0.25">
      <c r="B10" s="138">
        <f t="shared" ref="B10:B38" si="2">+B9+1</f>
        <v>45476</v>
      </c>
      <c r="C10" s="194"/>
      <c r="D10" s="194"/>
      <c r="E10" s="194"/>
      <c r="F10" s="186"/>
      <c r="G10" s="135"/>
      <c r="H10" s="179"/>
      <c r="I10" s="175">
        <f t="shared" si="0"/>
        <v>0</v>
      </c>
      <c r="J10" s="239">
        <f>IFERROR(C10+D10+F10+H10,0)</f>
        <v>0</v>
      </c>
      <c r="K10" s="208">
        <f t="shared" si="1"/>
        <v>0</v>
      </c>
    </row>
    <row r="11" spans="2:15" ht="19.8" x14ac:dyDescent="0.25">
      <c r="B11" s="138">
        <f t="shared" si="2"/>
        <v>45477</v>
      </c>
      <c r="C11" s="194"/>
      <c r="D11" s="194"/>
      <c r="E11" s="194"/>
      <c r="F11" s="186"/>
      <c r="G11" s="135"/>
      <c r="H11" s="179"/>
      <c r="I11" s="175">
        <f t="shared" si="0"/>
        <v>0</v>
      </c>
      <c r="J11" s="239">
        <f t="shared" ref="J11:J38" si="3">IFERROR(C11+D11+F11+H11,0)</f>
        <v>0</v>
      </c>
      <c r="K11" s="208">
        <f t="shared" si="1"/>
        <v>0</v>
      </c>
    </row>
    <row r="12" spans="2:15" ht="19.8" x14ac:dyDescent="0.25">
      <c r="B12" s="138">
        <f t="shared" si="2"/>
        <v>45478</v>
      </c>
      <c r="C12" s="194"/>
      <c r="D12" s="194"/>
      <c r="E12" s="194"/>
      <c r="F12" s="186"/>
      <c r="G12" s="135"/>
      <c r="H12" s="179"/>
      <c r="I12" s="175">
        <f t="shared" si="0"/>
        <v>0</v>
      </c>
      <c r="J12" s="239">
        <f t="shared" si="3"/>
        <v>0</v>
      </c>
      <c r="K12" s="208">
        <f t="shared" si="1"/>
        <v>0</v>
      </c>
    </row>
    <row r="13" spans="2:15" ht="19.8" x14ac:dyDescent="0.25">
      <c r="B13" s="149">
        <f t="shared" si="2"/>
        <v>45479</v>
      </c>
      <c r="C13" s="203"/>
      <c r="D13" s="203"/>
      <c r="E13" s="203"/>
      <c r="F13" s="174"/>
      <c r="G13" s="177"/>
      <c r="H13" s="176"/>
      <c r="I13" s="175">
        <f t="shared" si="0"/>
        <v>0</v>
      </c>
      <c r="J13" s="239">
        <f t="shared" si="3"/>
        <v>0</v>
      </c>
      <c r="K13" s="208">
        <f t="shared" si="1"/>
        <v>0</v>
      </c>
    </row>
    <row r="14" spans="2:15" ht="19.8" x14ac:dyDescent="0.25">
      <c r="B14" s="149">
        <f t="shared" si="2"/>
        <v>45480</v>
      </c>
      <c r="C14" s="203"/>
      <c r="D14" s="203"/>
      <c r="E14" s="203"/>
      <c r="F14" s="174"/>
      <c r="G14" s="177"/>
      <c r="H14" s="176"/>
      <c r="I14" s="175">
        <f t="shared" si="0"/>
        <v>0</v>
      </c>
      <c r="J14" s="239">
        <f t="shared" si="3"/>
        <v>0</v>
      </c>
      <c r="K14" s="208">
        <f t="shared" si="1"/>
        <v>0</v>
      </c>
    </row>
    <row r="15" spans="2:15" ht="19.8" x14ac:dyDescent="0.25">
      <c r="B15" s="138">
        <f t="shared" si="2"/>
        <v>45481</v>
      </c>
      <c r="C15" s="194"/>
      <c r="D15" s="194"/>
      <c r="E15" s="194"/>
      <c r="F15" s="186"/>
      <c r="G15" s="135"/>
      <c r="H15" s="179"/>
      <c r="I15" s="175">
        <f t="shared" si="0"/>
        <v>0</v>
      </c>
      <c r="J15" s="239">
        <f t="shared" si="3"/>
        <v>0</v>
      </c>
      <c r="K15" s="208">
        <f t="shared" si="1"/>
        <v>0</v>
      </c>
    </row>
    <row r="16" spans="2:15" ht="19.8" x14ac:dyDescent="0.25">
      <c r="B16" s="138">
        <f t="shared" si="2"/>
        <v>45482</v>
      </c>
      <c r="C16" s="194"/>
      <c r="D16" s="194"/>
      <c r="E16" s="194"/>
      <c r="F16" s="186"/>
      <c r="G16" s="135"/>
      <c r="H16" s="179"/>
      <c r="I16" s="175">
        <f t="shared" si="0"/>
        <v>0</v>
      </c>
      <c r="J16" s="239">
        <f t="shared" si="3"/>
        <v>0</v>
      </c>
      <c r="K16" s="208">
        <f t="shared" si="1"/>
        <v>0</v>
      </c>
    </row>
    <row r="17" spans="2:11" ht="19.8" x14ac:dyDescent="0.25">
      <c r="B17" s="138">
        <f t="shared" si="2"/>
        <v>45483</v>
      </c>
      <c r="C17" s="194"/>
      <c r="D17" s="194"/>
      <c r="E17" s="194"/>
      <c r="F17" s="186"/>
      <c r="G17" s="135"/>
      <c r="H17" s="179"/>
      <c r="I17" s="175">
        <f t="shared" si="0"/>
        <v>0</v>
      </c>
      <c r="J17" s="239">
        <f t="shared" si="3"/>
        <v>0</v>
      </c>
      <c r="K17" s="208">
        <f t="shared" si="1"/>
        <v>0</v>
      </c>
    </row>
    <row r="18" spans="2:11" ht="19.8" x14ac:dyDescent="0.25">
      <c r="B18" s="138">
        <f t="shared" si="2"/>
        <v>45484</v>
      </c>
      <c r="C18" s="194"/>
      <c r="D18" s="194"/>
      <c r="E18" s="194"/>
      <c r="F18" s="186"/>
      <c r="G18" s="135"/>
      <c r="H18" s="179"/>
      <c r="I18" s="175">
        <f t="shared" si="0"/>
        <v>0</v>
      </c>
      <c r="J18" s="239">
        <f t="shared" si="3"/>
        <v>0</v>
      </c>
      <c r="K18" s="208">
        <f t="shared" si="1"/>
        <v>0</v>
      </c>
    </row>
    <row r="19" spans="2:11" ht="19.8" x14ac:dyDescent="0.25">
      <c r="B19" s="138">
        <f t="shared" si="2"/>
        <v>45485</v>
      </c>
      <c r="C19" s="194"/>
      <c r="D19" s="194"/>
      <c r="E19" s="194"/>
      <c r="F19" s="186"/>
      <c r="G19" s="135"/>
      <c r="H19" s="179"/>
      <c r="I19" s="175">
        <f t="shared" si="0"/>
        <v>0</v>
      </c>
      <c r="J19" s="239">
        <f t="shared" si="3"/>
        <v>0</v>
      </c>
      <c r="K19" s="208">
        <f t="shared" si="1"/>
        <v>0</v>
      </c>
    </row>
    <row r="20" spans="2:11" ht="19.8" x14ac:dyDescent="0.25">
      <c r="B20" s="149">
        <f t="shared" si="2"/>
        <v>45486</v>
      </c>
      <c r="C20" s="203"/>
      <c r="D20" s="203"/>
      <c r="E20" s="203"/>
      <c r="F20" s="174"/>
      <c r="G20" s="177"/>
      <c r="H20" s="176"/>
      <c r="I20" s="175">
        <f t="shared" si="0"/>
        <v>0</v>
      </c>
      <c r="J20" s="239">
        <f t="shared" si="3"/>
        <v>0</v>
      </c>
      <c r="K20" s="208">
        <f t="shared" si="1"/>
        <v>0</v>
      </c>
    </row>
    <row r="21" spans="2:11" ht="19.8" x14ac:dyDescent="0.25">
      <c r="B21" s="149">
        <f t="shared" si="2"/>
        <v>45487</v>
      </c>
      <c r="C21" s="203"/>
      <c r="D21" s="203"/>
      <c r="E21" s="203"/>
      <c r="F21" s="174"/>
      <c r="G21" s="177"/>
      <c r="H21" s="176"/>
      <c r="I21" s="175">
        <f t="shared" si="0"/>
        <v>0</v>
      </c>
      <c r="J21" s="239">
        <f t="shared" si="3"/>
        <v>0</v>
      </c>
      <c r="K21" s="208">
        <f t="shared" si="1"/>
        <v>0</v>
      </c>
    </row>
    <row r="22" spans="2:11" ht="19.8" x14ac:dyDescent="0.25">
      <c r="B22" s="138">
        <f t="shared" si="2"/>
        <v>45488</v>
      </c>
      <c r="C22" s="194"/>
      <c r="D22" s="194"/>
      <c r="E22" s="194"/>
      <c r="F22" s="186"/>
      <c r="G22" s="135"/>
      <c r="H22" s="179"/>
      <c r="I22" s="175">
        <f t="shared" si="0"/>
        <v>0</v>
      </c>
      <c r="J22" s="239">
        <f t="shared" si="3"/>
        <v>0</v>
      </c>
      <c r="K22" s="208">
        <f t="shared" si="1"/>
        <v>0</v>
      </c>
    </row>
    <row r="23" spans="2:11" ht="19.8" x14ac:dyDescent="0.25">
      <c r="B23" s="138">
        <f t="shared" si="2"/>
        <v>45489</v>
      </c>
      <c r="C23" s="194"/>
      <c r="D23" s="194"/>
      <c r="E23" s="194"/>
      <c r="F23" s="186"/>
      <c r="G23" s="135"/>
      <c r="H23" s="179"/>
      <c r="I23" s="175">
        <f t="shared" si="0"/>
        <v>0</v>
      </c>
      <c r="J23" s="239">
        <f t="shared" si="3"/>
        <v>0</v>
      </c>
      <c r="K23" s="208">
        <f t="shared" si="1"/>
        <v>0</v>
      </c>
    </row>
    <row r="24" spans="2:11" ht="19.8" x14ac:dyDescent="0.25">
      <c r="B24" s="138">
        <f t="shared" si="2"/>
        <v>45490</v>
      </c>
      <c r="C24" s="194"/>
      <c r="D24" s="194"/>
      <c r="E24" s="194"/>
      <c r="F24" s="186"/>
      <c r="G24" s="135"/>
      <c r="H24" s="179"/>
      <c r="I24" s="175">
        <f t="shared" si="0"/>
        <v>0</v>
      </c>
      <c r="J24" s="239">
        <f t="shared" si="3"/>
        <v>0</v>
      </c>
      <c r="K24" s="208">
        <f t="shared" si="1"/>
        <v>0</v>
      </c>
    </row>
    <row r="25" spans="2:11" ht="19.8" x14ac:dyDescent="0.25">
      <c r="B25" s="138">
        <f t="shared" si="2"/>
        <v>45491</v>
      </c>
      <c r="C25" s="194"/>
      <c r="D25" s="194"/>
      <c r="E25" s="194"/>
      <c r="F25" s="186"/>
      <c r="G25" s="135"/>
      <c r="H25" s="179"/>
      <c r="I25" s="175">
        <f t="shared" si="0"/>
        <v>0</v>
      </c>
      <c r="J25" s="239">
        <f t="shared" si="3"/>
        <v>0</v>
      </c>
      <c r="K25" s="208">
        <f t="shared" si="1"/>
        <v>0</v>
      </c>
    </row>
    <row r="26" spans="2:11" ht="19.8" x14ac:dyDescent="0.25">
      <c r="B26" s="138">
        <f t="shared" si="2"/>
        <v>45492</v>
      </c>
      <c r="C26" s="194"/>
      <c r="D26" s="194"/>
      <c r="E26" s="194"/>
      <c r="F26" s="186"/>
      <c r="G26" s="135"/>
      <c r="H26" s="179"/>
      <c r="I26" s="175">
        <f t="shared" si="0"/>
        <v>0</v>
      </c>
      <c r="J26" s="239">
        <f t="shared" si="3"/>
        <v>0</v>
      </c>
      <c r="K26" s="208">
        <f t="shared" si="1"/>
        <v>0</v>
      </c>
    </row>
    <row r="27" spans="2:11" ht="19.8" x14ac:dyDescent="0.25">
      <c r="B27" s="149">
        <f t="shared" si="2"/>
        <v>45493</v>
      </c>
      <c r="C27" s="203"/>
      <c r="D27" s="203"/>
      <c r="E27" s="203"/>
      <c r="F27" s="174"/>
      <c r="G27" s="177"/>
      <c r="H27" s="176"/>
      <c r="I27" s="175">
        <f t="shared" si="0"/>
        <v>0</v>
      </c>
      <c r="J27" s="239">
        <f t="shared" si="3"/>
        <v>0</v>
      </c>
      <c r="K27" s="208">
        <f t="shared" si="1"/>
        <v>0</v>
      </c>
    </row>
    <row r="28" spans="2:11" ht="19.8" x14ac:dyDescent="0.25">
      <c r="B28" s="149">
        <f t="shared" si="2"/>
        <v>45494</v>
      </c>
      <c r="C28" s="203"/>
      <c r="D28" s="203"/>
      <c r="E28" s="203"/>
      <c r="F28" s="174"/>
      <c r="G28" s="177"/>
      <c r="H28" s="176"/>
      <c r="I28" s="175">
        <f t="shared" si="0"/>
        <v>0</v>
      </c>
      <c r="J28" s="239">
        <f t="shared" si="3"/>
        <v>0</v>
      </c>
      <c r="K28" s="208">
        <f t="shared" si="1"/>
        <v>0</v>
      </c>
    </row>
    <row r="29" spans="2:11" ht="19.8" x14ac:dyDescent="0.25">
      <c r="B29" s="138">
        <f t="shared" si="2"/>
        <v>45495</v>
      </c>
      <c r="C29" s="194"/>
      <c r="D29" s="194"/>
      <c r="E29" s="194"/>
      <c r="F29" s="186"/>
      <c r="G29" s="135"/>
      <c r="H29" s="179"/>
      <c r="I29" s="175">
        <f t="shared" si="0"/>
        <v>0</v>
      </c>
      <c r="J29" s="239">
        <f t="shared" si="3"/>
        <v>0</v>
      </c>
      <c r="K29" s="208">
        <f t="shared" si="1"/>
        <v>0</v>
      </c>
    </row>
    <row r="30" spans="2:11" ht="19.8" x14ac:dyDescent="0.25">
      <c r="B30" s="138">
        <f t="shared" si="2"/>
        <v>45496</v>
      </c>
      <c r="C30" s="194"/>
      <c r="D30" s="194"/>
      <c r="E30" s="194"/>
      <c r="F30" s="186"/>
      <c r="G30" s="135"/>
      <c r="H30" s="179"/>
      <c r="I30" s="175">
        <f t="shared" si="0"/>
        <v>0</v>
      </c>
      <c r="J30" s="239">
        <f t="shared" si="3"/>
        <v>0</v>
      </c>
      <c r="K30" s="208">
        <f t="shared" si="1"/>
        <v>0</v>
      </c>
    </row>
    <row r="31" spans="2:11" ht="19.8" x14ac:dyDescent="0.25">
      <c r="B31" s="138">
        <f t="shared" si="2"/>
        <v>45497</v>
      </c>
      <c r="C31" s="204"/>
      <c r="D31" s="204"/>
      <c r="E31" s="204"/>
      <c r="F31" s="181"/>
      <c r="G31" s="135"/>
      <c r="H31" s="179"/>
      <c r="I31" s="175">
        <f t="shared" si="0"/>
        <v>0</v>
      </c>
      <c r="J31" s="239">
        <f t="shared" si="3"/>
        <v>0</v>
      </c>
      <c r="K31" s="208">
        <f t="shared" si="1"/>
        <v>0</v>
      </c>
    </row>
    <row r="32" spans="2:11" ht="19.8" x14ac:dyDescent="0.25">
      <c r="B32" s="138">
        <f t="shared" si="2"/>
        <v>45498</v>
      </c>
      <c r="C32" s="194"/>
      <c r="D32" s="194"/>
      <c r="E32" s="194"/>
      <c r="F32" s="186"/>
      <c r="G32" s="135"/>
      <c r="H32" s="179"/>
      <c r="I32" s="175">
        <f t="shared" si="0"/>
        <v>0</v>
      </c>
      <c r="J32" s="239">
        <f t="shared" si="3"/>
        <v>0</v>
      </c>
      <c r="K32" s="208">
        <f t="shared" si="1"/>
        <v>0</v>
      </c>
    </row>
    <row r="33" spans="2:11" ht="19.8" x14ac:dyDescent="0.25">
      <c r="B33" s="138">
        <f t="shared" si="2"/>
        <v>45499</v>
      </c>
      <c r="C33" s="194"/>
      <c r="D33" s="194"/>
      <c r="E33" s="194"/>
      <c r="F33" s="186"/>
      <c r="G33" s="135"/>
      <c r="H33" s="179"/>
      <c r="I33" s="175">
        <f t="shared" si="0"/>
        <v>0</v>
      </c>
      <c r="J33" s="239">
        <f t="shared" si="3"/>
        <v>0</v>
      </c>
      <c r="K33" s="208">
        <f t="shared" si="1"/>
        <v>0</v>
      </c>
    </row>
    <row r="34" spans="2:11" ht="19.8" x14ac:dyDescent="0.25">
      <c r="B34" s="149">
        <f t="shared" si="2"/>
        <v>45500</v>
      </c>
      <c r="C34" s="203"/>
      <c r="D34" s="203"/>
      <c r="E34" s="203"/>
      <c r="F34" s="174"/>
      <c r="G34" s="177"/>
      <c r="H34" s="176"/>
      <c r="I34" s="175">
        <f t="shared" si="0"/>
        <v>0</v>
      </c>
      <c r="J34" s="239">
        <f t="shared" si="3"/>
        <v>0</v>
      </c>
      <c r="K34" s="208">
        <f t="shared" si="1"/>
        <v>0</v>
      </c>
    </row>
    <row r="35" spans="2:11" ht="19.8" x14ac:dyDescent="0.25">
      <c r="B35" s="149">
        <f t="shared" si="2"/>
        <v>45501</v>
      </c>
      <c r="C35" s="203"/>
      <c r="D35" s="203"/>
      <c r="E35" s="203"/>
      <c r="F35" s="174"/>
      <c r="G35" s="177"/>
      <c r="H35" s="176"/>
      <c r="I35" s="175">
        <f t="shared" si="0"/>
        <v>0</v>
      </c>
      <c r="J35" s="239">
        <f t="shared" si="3"/>
        <v>0</v>
      </c>
      <c r="K35" s="208">
        <f t="shared" si="1"/>
        <v>0</v>
      </c>
    </row>
    <row r="36" spans="2:11" ht="19.8" x14ac:dyDescent="0.25">
      <c r="B36" s="138">
        <f t="shared" si="2"/>
        <v>45502</v>
      </c>
      <c r="C36" s="194"/>
      <c r="D36" s="194"/>
      <c r="E36" s="194"/>
      <c r="F36" s="186"/>
      <c r="G36" s="135"/>
      <c r="H36" s="179"/>
      <c r="I36" s="175">
        <f t="shared" si="0"/>
        <v>0</v>
      </c>
      <c r="J36" s="239">
        <f t="shared" si="3"/>
        <v>0</v>
      </c>
      <c r="K36" s="208">
        <f t="shared" si="1"/>
        <v>0</v>
      </c>
    </row>
    <row r="37" spans="2:11" ht="19.8" x14ac:dyDescent="0.25">
      <c r="B37" s="138">
        <f t="shared" si="2"/>
        <v>45503</v>
      </c>
      <c r="C37" s="194"/>
      <c r="D37" s="194"/>
      <c r="E37" s="194"/>
      <c r="F37" s="186"/>
      <c r="G37" s="135"/>
      <c r="H37" s="179"/>
      <c r="I37" s="190">
        <f t="shared" si="0"/>
        <v>0</v>
      </c>
      <c r="J37" s="239">
        <f t="shared" si="3"/>
        <v>0</v>
      </c>
      <c r="K37" s="213">
        <f t="shared" si="1"/>
        <v>0</v>
      </c>
    </row>
    <row r="38" spans="2:11" ht="20.399999999999999" thickBot="1" x14ac:dyDescent="0.3">
      <c r="B38" s="378">
        <f t="shared" si="2"/>
        <v>45504</v>
      </c>
      <c r="C38" s="205"/>
      <c r="D38" s="205"/>
      <c r="E38" s="205"/>
      <c r="F38" s="193"/>
      <c r="G38" s="368"/>
      <c r="H38" s="191"/>
      <c r="I38" s="173">
        <f t="shared" si="0"/>
        <v>0</v>
      </c>
      <c r="J38" s="240">
        <f t="shared" si="3"/>
        <v>0</v>
      </c>
      <c r="K38" s="216">
        <f t="shared" si="1"/>
        <v>0</v>
      </c>
    </row>
    <row r="39" spans="2:11" ht="20.25" customHeight="1" thickTop="1" x14ac:dyDescent="0.25"/>
  </sheetData>
  <sheetProtection algorithmName="SHA-512" hashValue="mzLZ94wPZMg0VmnwN4A/1JfJ5438KXgDKnn2uovqDG1z/7wJm9cWEJAGvBSZmf9C1FiLvtgrZ8oqjp1AxuiB1Q==" saltValue="fd/H1ezAr9Ac52y6gMN0ow==" spinCount="100000" sheet="1" objects="1" scenarios="1"/>
  <mergeCells count="12">
    <mergeCell ref="I4:I5"/>
    <mergeCell ref="J4:K4"/>
    <mergeCell ref="J5:K5"/>
    <mergeCell ref="J6:K6"/>
    <mergeCell ref="B1:I1"/>
    <mergeCell ref="J1:K1"/>
    <mergeCell ref="H2:H3"/>
    <mergeCell ref="I2:I3"/>
    <mergeCell ref="J2:K2"/>
    <mergeCell ref="C3:E3"/>
    <mergeCell ref="J3:K3"/>
    <mergeCell ref="F4:G4"/>
  </mergeCells>
  <phoneticPr fontId="98" type="noConversion"/>
  <dataValidations xWindow="216" yWindow="343" count="19">
    <dataValidation allowBlank="1" showInputMessage="1" showErrorMessage="1" prompt="adsfa" sqref="H2" xr:uid="{00000000-0002-0000-1900-000000000000}"/>
    <dataValidation allowBlank="1" showInputMessage="1" showErrorMessage="1" prompt="Total Assignable Hours Worked to date are automatically calculated in cell below" sqref="I4 E5" xr:uid="{00000000-0002-0000-1900-000001000000}"/>
    <dataValidation allowBlank="1" showInputMessage="1" showErrorMessage="1" prompt="Total Assignable Hours Worked to date automatically calculated in this cell." sqref="E6 I6" xr:uid="{00000000-0002-0000-1900-000002000000}"/>
    <dataValidation allowBlank="1" showInputMessage="1" showErrorMessage="1" prompt="Assigned Hours Worked are automatically calculated in this column under this heading." sqref="J7:K7" xr:uid="{00000000-0002-0000-1900-000003000000}"/>
    <dataValidation allowBlank="1" showInputMessage="1" showErrorMessage="1" prompt="Enter Assigned Time After School in this column under this heading." sqref="H7 I8:I34" xr:uid="{00000000-0002-0000-1900-000004000000}"/>
    <dataValidation allowBlank="1" showInputMessage="1" showErrorMessage="1" prompt="Enter Date in this column under this heading. Use heading filters to find specific entries" sqref="B7" xr:uid="{00000000-0002-0000-1900-000005000000}"/>
    <dataValidation allowBlank="1" showInputMessage="1" showErrorMessage="1" prompt="Total Hours Worked are automatically calculated in this cell" sqref="C6:D6" xr:uid="{00000000-0002-0000-1900-000006000000}"/>
    <dataValidation allowBlank="1" showInputMessage="1" showErrorMessage="1" prompt="Enter Total Work Week Hours in this cell" sqref="B6" xr:uid="{00000000-0002-0000-1900-000007000000}"/>
    <dataValidation allowBlank="1" showInputMessage="1" showErrorMessage="1" prompt="Regular Hours are automatically calculated in cell below" sqref="C5" xr:uid="{00000000-0002-0000-1900-000008000000}"/>
    <dataValidation allowBlank="1" showInputMessage="1" showErrorMessage="1" prompt="Total Assignable Hours Worked are automatically calculated in cell below" sqref="D5" xr:uid="{00000000-0002-0000-1900-000009000000}"/>
    <dataValidation allowBlank="1" showInputMessage="1" showErrorMessage="1" prompt="Enter Total Assignable Hours in cell below" sqref="B5" xr:uid="{00000000-0002-0000-1900-00000A000000}"/>
    <dataValidation allowBlank="1" showInputMessage="1" showErrorMessage="1" prompt="Enter School Name in this cell" sqref="C3" xr:uid="{00000000-0002-0000-1900-00000B000000}"/>
    <dataValidation allowBlank="1" showInputMessage="1" showErrorMessage="1" prompt="Enter School Name in cell to the right" sqref="B3" xr:uid="{00000000-0002-0000-1900-00000C000000}"/>
    <dataValidation allowBlank="1" showInputMessage="1" showErrorMessage="1" prompt="Enter Teacher's FTE in this cell" sqref="D2" xr:uid="{00000000-0002-0000-1900-00000D000000}"/>
    <dataValidation allowBlank="1" showInputMessage="1" showErrorMessage="1" prompt="Enter Teacher Name in this cell" sqref="C2" xr:uid="{00000000-0002-0000-1900-00000E000000}"/>
    <dataValidation allowBlank="1" showInputMessage="1" showErrorMessage="1" prompt="Enter Teacher Name and FTE in cells to the right" sqref="B2" xr:uid="{00000000-0002-0000-1900-00000F000000}"/>
    <dataValidation allowBlank="1" showInputMessage="1" showErrorMessage="1" prompt="Enter Teacher and School details in cells below" sqref="B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900-000011000000}"/>
    <dataValidation allowBlank="1" showErrorMessage="1" sqref="I35:I38 F5:G6 I2 F2:G3 H31 L1:L6 M10:Q37 R7:XFD37 P7:Q9 L38:XFD1048576 P1:XFD6 M5:N7 J8:L37 O3:O7 N1:O2 J38:K38 B39:K1048576 A2:A1048576 B8:F38" xr:uid="{00000000-0002-0000-1900-000012000000}"/>
  </dataValidations>
  <hyperlinks>
    <hyperlink ref="J2" location="'Mon-Day 1-S1'!Print_Titles" display="MON | Day 1 - Sem 1" xr:uid="{00000000-0004-0000-1900-000000000000}"/>
    <hyperlink ref="J3" location="'Tue-Day 2-S1'!Print_Titles" display="TUE | Day 2 - Sem 1" xr:uid="{00000000-0004-0000-1900-000001000000}"/>
    <hyperlink ref="J4" location="'Wed-Day 3-S1'!Print_Titles" display="WED | Day 3 - Sem 1" xr:uid="{00000000-0004-0000-1900-000002000000}"/>
    <hyperlink ref="J5" location="'Thu-Day 4-S1'!Print_Titles" display="THU | Day 4 - Sem 1" xr:uid="{00000000-0004-0000-1900-000003000000}"/>
    <hyperlink ref="J6" location="'Fri-Day 5-S1'!Print_Titles" display="FRI | Day 5 - Sem 1" xr:uid="{00000000-0004-0000-1900-000004000000}"/>
    <hyperlink ref="M2" location="'Day 6'!A1" display="Day 6 - Sem 1" xr:uid="{00000000-0004-0000-1900-000005000000}"/>
    <hyperlink ref="M3" location="'Early Dismissal 1'!A1" display="Early Out 1 - Sem 1" xr:uid="{00000000-0004-0000-1900-000006000000}"/>
    <hyperlink ref="M4" location="'Early Dismissal 2'!A1" display="Early Out 2 - Sem 1" xr:uid="{00000000-0004-0000-1900-000007000000}"/>
    <hyperlink ref="J2:K2" location="'Mon-Day 1'!A1" display="MON | Day 1 - Sem 1" xr:uid="{00000000-0004-0000-1900-000008000000}"/>
    <hyperlink ref="J3:K3" location="'Tue-Day 2'!A1" display="TUE | Day 2 - Sem 1" xr:uid="{00000000-0004-0000-1900-000009000000}"/>
    <hyperlink ref="J4:K4" location="'Wed-Day 3'!A1" display="WED | Day 3 - Sem 1" xr:uid="{00000000-0004-0000-1900-00000A000000}"/>
    <hyperlink ref="J5:K5" location="'Thu-Day 4'!A1" display="THU | Day 4 - Sem 1" xr:uid="{00000000-0004-0000-1900-00000B000000}"/>
    <hyperlink ref="J6:K6" location="'Fri-Day 5'!A1" display="FRI | Day 5 - Sem 1" xr:uid="{00000000-0004-0000-19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BCFA625-0A5D-4890-9EBE-2E1C49527FA3}">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FE6F28A-DBE9-4059-9CA5-A22B88B2B96E}">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H1"/>
  <sheetViews>
    <sheetView workbookViewId="0">
      <selection sqref="A1:H1"/>
    </sheetView>
  </sheetViews>
  <sheetFormatPr defaultColWidth="8.90625" defaultRowHeight="12.6" x14ac:dyDescent="0.2"/>
  <sheetData>
    <row r="1" spans="1:8" ht="27.6" x14ac:dyDescent="0.2">
      <c r="A1" s="600" t="s">
        <v>158</v>
      </c>
      <c r="B1" s="601"/>
      <c r="C1" s="601"/>
      <c r="D1" s="601"/>
      <c r="E1" s="601"/>
      <c r="F1" s="601"/>
      <c r="G1" s="601"/>
      <c r="H1" s="602"/>
    </row>
  </sheetData>
  <sheetProtection algorithmName="SHA-512" hashValue="urvjC7M4mTFaDeFKstSUAthavIiFquCk42/aaxwatkjO1wH3EmctcExoH6C1yZpnhpuOA+jIbOOXVlb1bIKO5w==" saltValue="mgSE/sKMZuj0Ip0U4rFGQA=="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H1"/>
  <sheetViews>
    <sheetView workbookViewId="0">
      <selection sqref="A1:H1"/>
    </sheetView>
  </sheetViews>
  <sheetFormatPr defaultColWidth="8.90625" defaultRowHeight="12.6" x14ac:dyDescent="0.2"/>
  <sheetData>
    <row r="1" spans="1:8" ht="27.6" x14ac:dyDescent="0.2">
      <c r="A1" s="600" t="s">
        <v>157</v>
      </c>
      <c r="B1" s="601"/>
      <c r="C1" s="601"/>
      <c r="D1" s="601"/>
      <c r="E1" s="601"/>
      <c r="F1" s="601"/>
      <c r="G1" s="601"/>
      <c r="H1" s="602"/>
    </row>
  </sheetData>
  <sheetProtection algorithmName="SHA-512" hashValue="xbbLHShVhp6NgJKvRya3m60RcGMeIiBfxokRFAHr+wqMuuhphf31ju4CtL4Evs18JfFAC1PRsUckhSSM/dsZtA==" saltValue="AcA6hb0DWiNPR5S8zEzq+w=="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H1"/>
  <sheetViews>
    <sheetView workbookViewId="0">
      <selection activeCell="M72" sqref="M72"/>
    </sheetView>
  </sheetViews>
  <sheetFormatPr defaultColWidth="8.90625" defaultRowHeight="12.6" x14ac:dyDescent="0.2"/>
  <sheetData>
    <row r="1" spans="1:8" ht="27.6" x14ac:dyDescent="0.2">
      <c r="A1" s="600" t="s">
        <v>156</v>
      </c>
      <c r="B1" s="601"/>
      <c r="C1" s="601"/>
      <c r="D1" s="601"/>
      <c r="E1" s="601"/>
      <c r="F1" s="601"/>
      <c r="G1" s="601"/>
      <c r="H1" s="602"/>
    </row>
  </sheetData>
  <sheetProtection algorithmName="SHA-512" hashValue="5xCw6qNdxE/j7bC5LU4x7qW828Z1p4xyuFKS9BZRL1naxbk3kCnwtJaVlcsxILBVXSDSmWl0MgCzbLBooHWMdw==" saltValue="V03Y90GIPRxYtk4VtFDvzA=="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autoPageBreaks="0" fitToPage="1"/>
  </sheetPr>
  <dimension ref="A1:S47"/>
  <sheetViews>
    <sheetView showGridLines="0" zoomScale="60" zoomScaleNormal="60" zoomScalePageLayoutView="60" workbookViewId="0">
      <selection activeCell="C10" sqref="C10"/>
    </sheetView>
  </sheetViews>
  <sheetFormatPr defaultColWidth="8.90625" defaultRowHeight="25.5" customHeight="1" thickBottom="1" x14ac:dyDescent="0.25"/>
  <cols>
    <col min="1" max="1" width="3" customWidth="1"/>
    <col min="2" max="2" width="28.90625" customWidth="1"/>
    <col min="3" max="3" width="21.90625" customWidth="1"/>
    <col min="4" max="4" width="16.90625" customWidth="1"/>
    <col min="5" max="5" width="20.453125" customWidth="1"/>
    <col min="6" max="6" width="24.453125" customWidth="1"/>
    <col min="7" max="7" width="18" customWidth="1"/>
    <col min="8" max="8" width="5.08984375" customWidth="1"/>
    <col min="9" max="9" width="23.6328125" customWidth="1"/>
    <col min="10" max="10" width="2.08984375" customWidth="1"/>
    <col min="13" max="13" width="6" customWidth="1"/>
  </cols>
  <sheetData>
    <row r="1" spans="1:19" ht="48" customHeight="1" thickBot="1" x14ac:dyDescent="0.25">
      <c r="B1" s="544" t="s">
        <v>160</v>
      </c>
      <c r="C1" s="545"/>
      <c r="D1" s="548" t="str">
        <f>HOME!C3</f>
        <v>Type your name here.</v>
      </c>
      <c r="E1" s="548"/>
      <c r="F1" s="549"/>
      <c r="G1" s="333" t="s">
        <v>35</v>
      </c>
      <c r="H1" s="560" t="s">
        <v>125</v>
      </c>
      <c r="I1" s="561"/>
      <c r="J1" s="10"/>
      <c r="O1" s="9"/>
      <c r="P1" s="559"/>
      <c r="Q1" s="559"/>
      <c r="R1" s="559"/>
      <c r="S1" s="10"/>
    </row>
    <row r="2" spans="1:19" ht="51" customHeight="1" thickBot="1" x14ac:dyDescent="0.25">
      <c r="A2" s="20"/>
      <c r="B2" s="546" t="s">
        <v>161</v>
      </c>
      <c r="C2" s="547"/>
      <c r="D2" s="550" t="str">
        <f>HOME!C4</f>
        <v>Type your school here.</v>
      </c>
      <c r="E2" s="550"/>
      <c r="F2" s="551"/>
      <c r="G2" s="334">
        <f>HOME!C5</f>
        <v>1</v>
      </c>
      <c r="H2" s="552" t="s">
        <v>126</v>
      </c>
      <c r="I2" s="553"/>
      <c r="J2" s="241"/>
      <c r="K2" s="559"/>
      <c r="L2" s="559"/>
      <c r="M2" s="559"/>
      <c r="N2" s="10"/>
      <c r="O2" s="9"/>
      <c r="P2" s="559"/>
      <c r="Q2" s="559"/>
      <c r="R2" s="559"/>
      <c r="S2" s="10"/>
    </row>
    <row r="3" spans="1:19" ht="116.25" customHeight="1" thickTop="1" thickBot="1" x14ac:dyDescent="0.6">
      <c r="A3" s="471" t="s">
        <v>53</v>
      </c>
      <c r="B3" s="320" t="s">
        <v>110</v>
      </c>
      <c r="C3" s="321">
        <f>G7+I7</f>
        <v>0</v>
      </c>
      <c r="D3" s="340" t="s">
        <v>68</v>
      </c>
      <c r="E3" s="319" t="s">
        <v>81</v>
      </c>
      <c r="F3" s="322">
        <f>IFERROR(AVERAGE(August!D2,September!D2,October!D2,November!D2,December!D2,January!D2,February!D2,March!D2,April!D2,May!D2,June!D2,July!D2),0)</f>
        <v>1</v>
      </c>
      <c r="G3" s="473">
        <f>HOME!H3</f>
        <v>1200</v>
      </c>
      <c r="H3" s="474"/>
      <c r="I3" s="336">
        <f>'Brief Summary'!F6</f>
        <v>1200</v>
      </c>
      <c r="J3" s="10"/>
      <c r="K3" s="12"/>
      <c r="L3" s="12"/>
      <c r="M3" s="12"/>
      <c r="P3" s="12"/>
      <c r="Q3" s="12"/>
      <c r="R3" s="12"/>
    </row>
    <row r="4" spans="1:19" ht="83.25" customHeight="1" thickTop="1" thickBot="1" x14ac:dyDescent="0.25">
      <c r="A4" s="472"/>
      <c r="B4" s="337" t="s">
        <v>111</v>
      </c>
      <c r="C4" s="338">
        <f>July!E6</f>
        <v>0</v>
      </c>
      <c r="D4" s="339" t="s">
        <v>68</v>
      </c>
      <c r="E4" s="341" t="s">
        <v>102</v>
      </c>
      <c r="F4" s="323">
        <f>C3+C4</f>
        <v>0</v>
      </c>
      <c r="G4" s="475" t="s">
        <v>112</v>
      </c>
      <c r="H4" s="476"/>
      <c r="I4" s="349">
        <f>(G3*$F$3)-($C$3+$C$4)</f>
        <v>1200</v>
      </c>
      <c r="J4" s="10"/>
    </row>
    <row r="5" spans="1:19" ht="73.5" customHeight="1" thickTop="1" thickBot="1" x14ac:dyDescent="0.25">
      <c r="A5" s="472"/>
      <c r="B5" s="56" t="s">
        <v>20</v>
      </c>
      <c r="C5" s="38" t="s">
        <v>98</v>
      </c>
      <c r="D5" s="39" t="s">
        <v>97</v>
      </c>
      <c r="E5" s="55" t="s">
        <v>70</v>
      </c>
      <c r="F5" s="57" t="s">
        <v>71</v>
      </c>
      <c r="G5" s="554" t="s">
        <v>182</v>
      </c>
      <c r="H5" s="555"/>
      <c r="I5" s="347" t="s">
        <v>183</v>
      </c>
      <c r="J5" s="10"/>
    </row>
    <row r="6" spans="1:19" ht="25.5" customHeight="1" thickTop="1" thickBot="1" x14ac:dyDescent="0.25">
      <c r="A6" s="471" t="s">
        <v>53</v>
      </c>
      <c r="B6" s="109" t="s">
        <v>28</v>
      </c>
      <c r="C6" s="40">
        <f>'Mon-Day 1'!C2</f>
        <v>0</v>
      </c>
      <c r="D6" s="41">
        <f>'Mon-Day 1'!F2</f>
        <v>0</v>
      </c>
      <c r="E6" s="260">
        <f>'Brief Summary'!B24</f>
        <v>0</v>
      </c>
      <c r="F6" s="50">
        <f t="shared" ref="F6:F13" si="0">(C6+D6)*E6</f>
        <v>0</v>
      </c>
      <c r="G6" s="530">
        <f>IFERROR((C6*$E$6)+(C7*$E$7)+(C8*$E$8)+(C9*$E$9)+(C10*$E$10)+(C11*$E$11)+(C12*$E$12)+(C13*$E$13)+(C14*$E$14)+(C15*$E$15)+(C16*$E$16),0)</f>
        <v>0</v>
      </c>
      <c r="H6" s="531"/>
      <c r="I6" s="350">
        <f>IFERROR((D6*$E$6)+(D7*$E$7)+(D8*$E$8)+(D9*$E$9)+(D10*$E$10)+(D11*$E$11)+(D12*$E$12)+(D13*$E$13)+(D14*$E$14)+(D15*$E$15)+(D16*$E$16),0)</f>
        <v>0</v>
      </c>
      <c r="J6" s="10"/>
    </row>
    <row r="7" spans="1:19" ht="34.5" customHeight="1" thickBot="1" x14ac:dyDescent="0.25">
      <c r="A7" s="472"/>
      <c r="B7" s="110" t="s">
        <v>29</v>
      </c>
      <c r="C7" s="42">
        <f>'Tue-Day 2'!C2</f>
        <v>0</v>
      </c>
      <c r="D7" s="46">
        <f>'Tue-Day 2'!F2</f>
        <v>0</v>
      </c>
      <c r="E7" s="261">
        <f>'Brief Summary'!B25</f>
        <v>0</v>
      </c>
      <c r="F7" s="51">
        <f t="shared" si="0"/>
        <v>0</v>
      </c>
      <c r="G7" s="532">
        <f>G6/60</f>
        <v>0</v>
      </c>
      <c r="H7" s="533"/>
      <c r="I7" s="348">
        <f>I6/60</f>
        <v>0</v>
      </c>
      <c r="J7" s="10"/>
    </row>
    <row r="8" spans="1:19" ht="27.75" customHeight="1" thickTop="1" thickBot="1" x14ac:dyDescent="0.25">
      <c r="A8" s="472"/>
      <c r="B8" s="111" t="s">
        <v>22</v>
      </c>
      <c r="C8" s="43">
        <f>'Wed-Day 3'!C2</f>
        <v>0</v>
      </c>
      <c r="D8" s="47">
        <f>'Wed-Day 3'!F2</f>
        <v>0</v>
      </c>
      <c r="E8" s="262">
        <f>'Brief Summary'!B26</f>
        <v>0</v>
      </c>
      <c r="F8" s="52">
        <f t="shared" si="0"/>
        <v>0</v>
      </c>
      <c r="G8" s="520" t="s">
        <v>181</v>
      </c>
      <c r="H8" s="521"/>
      <c r="I8" s="522"/>
      <c r="J8" s="10"/>
    </row>
    <row r="9" spans="1:19" ht="45.6" customHeight="1" thickBot="1" x14ac:dyDescent="0.25">
      <c r="A9" s="472"/>
      <c r="B9" s="112" t="s">
        <v>30</v>
      </c>
      <c r="C9" s="44">
        <f>'Thu-Day 4'!C2</f>
        <v>0</v>
      </c>
      <c r="D9" s="48">
        <f>'Thu-Day 4'!F2</f>
        <v>0</v>
      </c>
      <c r="E9" s="263">
        <f>'Brief Summary'!B27</f>
        <v>0</v>
      </c>
      <c r="F9" s="53">
        <f t="shared" si="0"/>
        <v>0</v>
      </c>
      <c r="G9" s="523"/>
      <c r="H9" s="524"/>
      <c r="I9" s="525"/>
      <c r="J9" s="10"/>
    </row>
    <row r="10" spans="1:19" ht="25.5" customHeight="1" thickBot="1" x14ac:dyDescent="0.25">
      <c r="A10" s="472"/>
      <c r="B10" s="113" t="s">
        <v>31</v>
      </c>
      <c r="C10" s="45">
        <f>'Fri-Day 5'!C2</f>
        <v>0</v>
      </c>
      <c r="D10" s="49">
        <f>'Fri-Day 5'!F2</f>
        <v>0</v>
      </c>
      <c r="E10" s="264">
        <f>'Brief Summary'!B28</f>
        <v>0</v>
      </c>
      <c r="F10" s="54">
        <f t="shared" si="0"/>
        <v>0</v>
      </c>
      <c r="G10" s="556">
        <f>G12*60</f>
        <v>54960</v>
      </c>
      <c r="H10" s="557"/>
      <c r="I10" s="558"/>
      <c r="J10" s="10"/>
    </row>
    <row r="11" spans="1:19" ht="24.75" customHeight="1" thickBot="1" x14ac:dyDescent="0.25">
      <c r="A11" s="472"/>
      <c r="B11" s="114" t="s">
        <v>21</v>
      </c>
      <c r="C11" s="71">
        <f>'Day 6'!C2</f>
        <v>0</v>
      </c>
      <c r="D11" s="72">
        <f>'Day 6'!F2</f>
        <v>0</v>
      </c>
      <c r="E11" s="265">
        <f>'Brief Summary'!B29</f>
        <v>0</v>
      </c>
      <c r="F11" s="73">
        <f t="shared" si="0"/>
        <v>0</v>
      </c>
      <c r="G11" s="556"/>
      <c r="H11" s="557"/>
      <c r="I11" s="558"/>
      <c r="J11" s="10"/>
    </row>
    <row r="12" spans="1:19" ht="24.75" customHeight="1" thickBot="1" x14ac:dyDescent="0.25">
      <c r="A12" s="472"/>
      <c r="B12" s="115" t="s">
        <v>94</v>
      </c>
      <c r="C12" s="94">
        <f>'Extra Day A'!C2</f>
        <v>0</v>
      </c>
      <c r="D12" s="95">
        <f>'Extra Day A'!F2</f>
        <v>0</v>
      </c>
      <c r="E12" s="260">
        <f>'Brief Summary'!B30</f>
        <v>0</v>
      </c>
      <c r="F12" s="96">
        <f t="shared" si="0"/>
        <v>0</v>
      </c>
      <c r="G12" s="534">
        <f>'Brief Summary'!C6-G7</f>
        <v>916</v>
      </c>
      <c r="H12" s="535"/>
      <c r="I12" s="536"/>
      <c r="J12" s="10"/>
    </row>
    <row r="13" spans="1:19" ht="24" customHeight="1" thickBot="1" x14ac:dyDescent="0.25">
      <c r="A13" s="472"/>
      <c r="B13" s="116" t="s">
        <v>95</v>
      </c>
      <c r="C13" s="97">
        <f>'Extra Day B'!C2</f>
        <v>0</v>
      </c>
      <c r="D13" s="98">
        <f>'Extra Day B'!F2</f>
        <v>0</v>
      </c>
      <c r="E13" s="260">
        <f>'Brief Summary'!B31</f>
        <v>0</v>
      </c>
      <c r="F13" s="50">
        <f t="shared" si="0"/>
        <v>0</v>
      </c>
      <c r="G13" s="537"/>
      <c r="H13" s="538"/>
      <c r="I13" s="539"/>
      <c r="J13" s="10"/>
    </row>
    <row r="14" spans="1:19" ht="24" customHeight="1" thickTop="1" thickBot="1" x14ac:dyDescent="0.25">
      <c r="A14" s="472"/>
      <c r="B14" s="117" t="s">
        <v>96</v>
      </c>
      <c r="C14" s="101">
        <f>'Extra Day C'!C2</f>
        <v>0</v>
      </c>
      <c r="D14" s="102">
        <f>'Extra Day C'!F2</f>
        <v>0</v>
      </c>
      <c r="E14" s="260">
        <f>'Brief Summary'!B32</f>
        <v>0</v>
      </c>
      <c r="F14" s="100">
        <f t="shared" ref="F14:F15" si="1">(C14+D14)*E14</f>
        <v>0</v>
      </c>
      <c r="G14" s="520" t="s">
        <v>105</v>
      </c>
      <c r="H14" s="521"/>
      <c r="I14" s="542" t="s">
        <v>184</v>
      </c>
      <c r="J14" s="10"/>
    </row>
    <row r="15" spans="1:19" ht="30.75" customHeight="1" thickBot="1" x14ac:dyDescent="0.25">
      <c r="A15" s="472"/>
      <c r="B15" s="118" t="s">
        <v>83</v>
      </c>
      <c r="C15" s="83">
        <f>'Early Dismissal 1'!C2</f>
        <v>0</v>
      </c>
      <c r="D15" s="84">
        <f>'Early Dismissal 1'!F2</f>
        <v>0</v>
      </c>
      <c r="E15" s="263">
        <f>'Brief Summary'!B33</f>
        <v>0</v>
      </c>
      <c r="F15" s="99">
        <f t="shared" si="1"/>
        <v>0</v>
      </c>
      <c r="G15" s="523"/>
      <c r="H15" s="524"/>
      <c r="I15" s="543"/>
      <c r="J15" s="10"/>
    </row>
    <row r="16" spans="1:19" ht="39.75" customHeight="1" thickBot="1" x14ac:dyDescent="0.25">
      <c r="A16" s="472"/>
      <c r="B16" s="119" t="s">
        <v>84</v>
      </c>
      <c r="C16" s="104">
        <f>'Early Dismissal 2'!C2</f>
        <v>0</v>
      </c>
      <c r="D16" s="105">
        <f>'Early Dismissal 2'!F2</f>
        <v>0</v>
      </c>
      <c r="E16" s="266">
        <f>'Brief Summary'!B34</f>
        <v>0</v>
      </c>
      <c r="F16" s="103">
        <f t="shared" ref="F16" si="2">(C16+D16)*E16</f>
        <v>0</v>
      </c>
      <c r="G16" s="540">
        <f>IFERROR(August!C6+September!C6+October!C6+November!C6+December!C6+January!C6+February!C6+March!C6+April!C6+May!C6+June!C6+July!C6,0)</f>
        <v>0</v>
      </c>
      <c r="H16" s="541"/>
      <c r="I16" s="351">
        <f>IFERROR(August!D6+September!D6+October!D6+November!D6+December!D6+January!D6+February!D6+March!D6+April!D6+May!D6+June!D6+July!D6,0)</f>
        <v>0</v>
      </c>
      <c r="J16" s="10"/>
    </row>
    <row r="17" spans="1:10" ht="32.25" customHeight="1" thickTop="1" thickBot="1" x14ac:dyDescent="0.25">
      <c r="A17" s="472"/>
      <c r="B17" s="331"/>
      <c r="C17" s="327"/>
      <c r="D17" s="327" t="s">
        <v>103</v>
      </c>
      <c r="E17" s="324">
        <f>SUM(E6:E16)</f>
        <v>0</v>
      </c>
      <c r="F17" s="324">
        <f>SUM(F6:F16)</f>
        <v>0</v>
      </c>
      <c r="G17" s="328"/>
      <c r="H17" s="329"/>
      <c r="I17" s="330"/>
      <c r="J17" s="10"/>
    </row>
    <row r="18" spans="1:10" ht="73.5" customHeight="1" thickTop="1" thickBot="1" x14ac:dyDescent="0.25">
      <c r="A18" s="519"/>
      <c r="B18" s="526" t="s">
        <v>128</v>
      </c>
      <c r="C18" s="527"/>
      <c r="D18" s="527"/>
      <c r="E18" s="527"/>
      <c r="F18" s="326">
        <f>IFERROR(G7+G16,0)</f>
        <v>0</v>
      </c>
      <c r="G18" s="528" t="s">
        <v>171</v>
      </c>
      <c r="H18" s="529"/>
      <c r="I18" s="325">
        <f>IFERROR((F3*G3)-(F18+I7)-(G16+I16),0)</f>
        <v>1200</v>
      </c>
      <c r="J18" s="10"/>
    </row>
    <row r="19" spans="1:10" ht="36" customHeight="1" thickTop="1" thickBot="1" x14ac:dyDescent="0.25">
      <c r="A19" s="74"/>
      <c r="B19" s="498" t="s">
        <v>69</v>
      </c>
      <c r="C19" s="499"/>
      <c r="D19" s="499"/>
      <c r="E19" s="499"/>
      <c r="F19" s="499"/>
      <c r="G19" s="499"/>
      <c r="H19" s="499"/>
      <c r="I19" s="500"/>
      <c r="J19" s="10"/>
    </row>
    <row r="20" spans="1:10" ht="25.5" customHeight="1" thickBot="1" x14ac:dyDescent="0.25">
      <c r="A20" s="74"/>
      <c r="B20" s="501"/>
      <c r="C20" s="502"/>
      <c r="D20" s="502"/>
      <c r="E20" s="502"/>
      <c r="F20" s="502"/>
      <c r="G20" s="502"/>
      <c r="H20" s="502"/>
      <c r="I20" s="503"/>
      <c r="J20" s="10"/>
    </row>
    <row r="21" spans="1:10" ht="25.5" customHeight="1" thickBot="1" x14ac:dyDescent="0.25">
      <c r="A21" s="74"/>
      <c r="B21" s="513" t="s">
        <v>50</v>
      </c>
      <c r="C21" s="514"/>
      <c r="D21" s="515"/>
      <c r="E21" s="504" t="s">
        <v>40</v>
      </c>
      <c r="F21" s="505"/>
      <c r="G21" s="505"/>
      <c r="H21" s="505"/>
      <c r="I21" s="506"/>
    </row>
    <row r="22" spans="1:10" ht="27.75" customHeight="1" thickBot="1" x14ac:dyDescent="0.25">
      <c r="A22" s="74"/>
      <c r="B22" s="516" t="s">
        <v>41</v>
      </c>
      <c r="C22" s="517"/>
      <c r="D22" s="518"/>
      <c r="E22" s="507" t="s">
        <v>42</v>
      </c>
      <c r="F22" s="508"/>
      <c r="G22" s="508"/>
      <c r="H22" s="508"/>
      <c r="I22" s="509"/>
    </row>
    <row r="23" spans="1:10" ht="25.5" customHeight="1" thickBot="1" x14ac:dyDescent="0.25">
      <c r="A23" s="9"/>
      <c r="B23" s="495" t="s">
        <v>43</v>
      </c>
      <c r="C23" s="496"/>
      <c r="D23" s="497"/>
      <c r="E23" s="510" t="s">
        <v>44</v>
      </c>
      <c r="F23" s="511"/>
      <c r="G23" s="511"/>
      <c r="H23" s="511"/>
      <c r="I23" s="512"/>
    </row>
    <row r="24" spans="1:10" ht="25.5" customHeight="1" thickBot="1" x14ac:dyDescent="0.25">
      <c r="A24" s="9"/>
      <c r="B24" s="489" t="s">
        <v>45</v>
      </c>
      <c r="C24" s="490"/>
      <c r="D24" s="491"/>
      <c r="E24" s="492" t="s">
        <v>46</v>
      </c>
      <c r="F24" s="493"/>
      <c r="G24" s="493"/>
      <c r="H24" s="493"/>
      <c r="I24" s="494"/>
    </row>
    <row r="25" spans="1:10" ht="25.5" customHeight="1" thickBot="1" x14ac:dyDescent="0.25">
      <c r="A25" s="9"/>
      <c r="B25" s="486" t="s">
        <v>47</v>
      </c>
      <c r="C25" s="487"/>
      <c r="D25" s="488"/>
      <c r="E25" s="483" t="s">
        <v>48</v>
      </c>
      <c r="F25" s="484"/>
      <c r="G25" s="484"/>
      <c r="H25" s="484"/>
      <c r="I25" s="485"/>
    </row>
    <row r="26" spans="1:10" ht="29.25" customHeight="1" thickBot="1" x14ac:dyDescent="0.25">
      <c r="A26" s="9"/>
      <c r="B26" s="480" t="s">
        <v>49</v>
      </c>
      <c r="C26" s="481"/>
      <c r="D26" s="482"/>
      <c r="E26" s="477" t="s">
        <v>107</v>
      </c>
      <c r="F26" s="478"/>
      <c r="G26" s="478"/>
      <c r="H26" s="478"/>
      <c r="I26" s="479"/>
    </row>
    <row r="27" spans="1:10" ht="25.5" customHeight="1" thickBot="1" x14ac:dyDescent="0.25">
      <c r="A27" s="9"/>
      <c r="E27" s="12"/>
      <c r="F27" s="12"/>
      <c r="G27" s="12"/>
      <c r="H27" s="12"/>
      <c r="I27" s="12"/>
    </row>
    <row r="28" spans="1:10" ht="25.5" customHeight="1" thickBot="1" x14ac:dyDescent="0.25">
      <c r="A28" s="9"/>
    </row>
    <row r="29" spans="1:10" ht="25.5" customHeight="1" thickBot="1" x14ac:dyDescent="0.25">
      <c r="A29" s="9"/>
    </row>
    <row r="30" spans="1:10" ht="25.5" customHeight="1" thickBot="1" x14ac:dyDescent="0.25">
      <c r="A30" s="9"/>
    </row>
    <row r="31" spans="1:10" ht="25.5" customHeight="1" thickBot="1" x14ac:dyDescent="0.25">
      <c r="A31" s="9"/>
    </row>
    <row r="32" spans="1:10" ht="25.5" customHeight="1" thickBot="1" x14ac:dyDescent="0.25">
      <c r="A32" s="9"/>
    </row>
    <row r="33" spans="1:9" ht="28.5" customHeight="1" thickBot="1" x14ac:dyDescent="0.25">
      <c r="A33" s="9"/>
    </row>
    <row r="34" spans="1:9" ht="25.5" customHeight="1" thickBot="1" x14ac:dyDescent="0.25">
      <c r="A34" s="9"/>
    </row>
    <row r="35" spans="1:9" ht="25.5" customHeight="1" thickBot="1" x14ac:dyDescent="0.25">
      <c r="A35" s="9"/>
      <c r="B35" s="13"/>
      <c r="C35" s="14"/>
      <c r="D35" s="14"/>
      <c r="E35" s="15"/>
      <c r="F35" s="16"/>
      <c r="G35" s="16"/>
      <c r="H35" s="10"/>
    </row>
    <row r="36" spans="1:9" ht="25.5" customHeight="1" thickBot="1" x14ac:dyDescent="0.25">
      <c r="A36" s="9"/>
      <c r="B36" s="13"/>
      <c r="C36" s="14"/>
      <c r="D36" s="14"/>
      <c r="E36" s="15"/>
      <c r="F36" s="16"/>
      <c r="G36" s="16"/>
      <c r="H36" s="10"/>
    </row>
    <row r="37" spans="1:9" ht="25.5" customHeight="1" thickBot="1" x14ac:dyDescent="0.25">
      <c r="A37" s="9"/>
      <c r="B37" s="13"/>
      <c r="C37" s="14"/>
      <c r="D37" s="14"/>
      <c r="E37" s="15"/>
      <c r="F37" s="16"/>
      <c r="G37" s="16"/>
      <c r="H37" s="10"/>
    </row>
    <row r="38" spans="1:9" ht="25.5" customHeight="1" thickBot="1" x14ac:dyDescent="0.25">
      <c r="A38" s="9"/>
      <c r="B38" s="13"/>
      <c r="C38" s="14"/>
      <c r="D38" s="14"/>
      <c r="E38" s="15"/>
      <c r="F38" s="16"/>
      <c r="G38" s="16"/>
      <c r="H38" s="11"/>
      <c r="I38" s="7"/>
    </row>
    <row r="39" spans="1:9" ht="25.5" customHeight="1" thickBot="1" x14ac:dyDescent="0.25">
      <c r="A39" s="9"/>
      <c r="B39" s="13"/>
      <c r="C39" s="14"/>
      <c r="D39" s="14"/>
      <c r="E39" s="15"/>
      <c r="F39" s="16"/>
      <c r="G39" s="16"/>
      <c r="H39" s="11"/>
      <c r="I39" s="7"/>
    </row>
    <row r="40" spans="1:9" ht="25.5" customHeight="1" thickBot="1" x14ac:dyDescent="0.25">
      <c r="A40" s="9"/>
      <c r="B40" s="13"/>
      <c r="C40" s="14"/>
      <c r="D40" s="14"/>
      <c r="E40" s="15"/>
      <c r="F40" s="16"/>
      <c r="G40" s="16"/>
      <c r="H40" s="11"/>
      <c r="I40" s="7"/>
    </row>
    <row r="41" spans="1:9" ht="25.5" customHeight="1" thickBot="1" x14ac:dyDescent="0.25">
      <c r="A41" s="9"/>
      <c r="B41" s="13"/>
      <c r="C41" s="14"/>
      <c r="D41" s="14"/>
      <c r="E41" s="15"/>
      <c r="F41" s="16"/>
      <c r="G41" s="16"/>
      <c r="H41" s="10"/>
    </row>
    <row r="42" spans="1:9" ht="25.5" customHeight="1" thickBot="1" x14ac:dyDescent="0.25">
      <c r="A42" s="9"/>
      <c r="B42" s="13"/>
      <c r="C42" s="14"/>
      <c r="D42" s="14"/>
      <c r="E42" s="15"/>
      <c r="F42" s="16"/>
      <c r="G42" s="16"/>
      <c r="H42" s="10"/>
    </row>
    <row r="43" spans="1:9" ht="25.5" customHeight="1" thickBot="1" x14ac:dyDescent="0.25">
      <c r="A43" s="9"/>
      <c r="B43" s="13"/>
      <c r="C43" s="14"/>
      <c r="D43" s="14"/>
      <c r="E43" s="15"/>
      <c r="F43" s="16"/>
      <c r="G43" s="16"/>
      <c r="H43" s="10"/>
    </row>
    <row r="44" spans="1:9" ht="25.5" customHeight="1" thickBot="1" x14ac:dyDescent="0.25">
      <c r="A44" s="9"/>
      <c r="B44" s="17"/>
      <c r="C44" s="16"/>
      <c r="D44" s="18"/>
      <c r="E44" s="19"/>
      <c r="F44" s="16"/>
      <c r="G44" s="16"/>
      <c r="H44" s="10"/>
    </row>
    <row r="45" spans="1:9" ht="25.5" customHeight="1" thickBot="1" x14ac:dyDescent="0.25">
      <c r="B45" s="12"/>
      <c r="C45" s="12"/>
      <c r="D45" s="12"/>
      <c r="E45" s="12"/>
      <c r="F45" s="12"/>
      <c r="G45" s="12"/>
    </row>
    <row r="46" spans="1:9" ht="25.5" customHeight="1" x14ac:dyDescent="0.2"/>
    <row r="47" spans="1:9" ht="25.5" customHeight="1" x14ac:dyDescent="0.2"/>
  </sheetData>
  <sheetProtection algorithmName="SHA-512" hashValue="EyQu5xVBslgU40ucP45HgNClGVIYcvNPleydaEuINUXAGAWDlmEFkk8jTmMerFB8tHyh82vSgZ+jpYzgVmsh5w==" saltValue="4Ab1tdy8BWHKzs7EnH1DWw==" spinCount="100000" sheet="1" objects="1" scenarios="1"/>
  <mergeCells count="37">
    <mergeCell ref="G5:H5"/>
    <mergeCell ref="G10:I11"/>
    <mergeCell ref="Q1:R2"/>
    <mergeCell ref="H1:I1"/>
    <mergeCell ref="K2:M2"/>
    <mergeCell ref="P1:P2"/>
    <mergeCell ref="B1:C1"/>
    <mergeCell ref="B2:C2"/>
    <mergeCell ref="D1:F1"/>
    <mergeCell ref="D2:F2"/>
    <mergeCell ref="H2:I2"/>
    <mergeCell ref="A6:A18"/>
    <mergeCell ref="G8:I9"/>
    <mergeCell ref="B18:E18"/>
    <mergeCell ref="G18:H18"/>
    <mergeCell ref="G6:H6"/>
    <mergeCell ref="G7:H7"/>
    <mergeCell ref="G12:I13"/>
    <mergeCell ref="G14:H15"/>
    <mergeCell ref="G16:H16"/>
    <mergeCell ref="I14:I15"/>
    <mergeCell ref="A3:A5"/>
    <mergeCell ref="G3:H3"/>
    <mergeCell ref="G4:H4"/>
    <mergeCell ref="E26:I26"/>
    <mergeCell ref="B26:D26"/>
    <mergeCell ref="E25:I25"/>
    <mergeCell ref="B25:D25"/>
    <mergeCell ref="B24:D24"/>
    <mergeCell ref="E24:I24"/>
    <mergeCell ref="B23:D23"/>
    <mergeCell ref="B19:I20"/>
    <mergeCell ref="E21:I21"/>
    <mergeCell ref="E22:I22"/>
    <mergeCell ref="E23:I23"/>
    <mergeCell ref="B21:D21"/>
    <mergeCell ref="B22:D22"/>
  </mergeCells>
  <phoneticPr fontId="98" type="noConversion"/>
  <dataValidations count="5">
    <dataValidation type="decimal" allowBlank="1" showInputMessage="1" showErrorMessage="1" error="This cell requires you to enter the number of times this day repeats through the year." prompt="This is total number of occurences, which should be equal to your total number of instruction." sqref="E17" xr:uid="{00000000-0002-0000-0200-000000000000}">
      <formula1>0</formula1>
      <formula2>50</formula2>
    </dataValidation>
    <dataValidation type="decimal" allowBlank="1" showInputMessage="1" showErrorMessage="1" error="This cell requires you to enter the number of times this day repeats through the year." prompt="This is your total number of minutes of annualized assignable time." sqref="F17" xr:uid="{F9BC9054-622F-4084-BD1C-42E9D2526270}">
      <formula1>0</formula1>
      <formula2>50</formula2>
    </dataValidation>
    <dataValidation allowBlank="1" showInputMessage="1" showErrorMessage="1" prompt="This is the your total annualized instructional time." sqref="F18" xr:uid="{D4DADDC7-DF04-478E-8569-E669302D3FC1}"/>
    <dataValidation allowBlank="1" showInputMessage="1" showErrorMessage="1" prompt="This is the amount of assignable hours can can still be assigned to you." sqref="I18" xr:uid="{003A58EA-5D6B-4279-A39D-9064FD760C9A}"/>
    <dataValidation allowBlank="1" showInputMessage="1" showErrorMessage="1" prompt="This is the number of instructional hours that can still be assigned to you." sqref="G12:I13" xr:uid="{4D3865E6-149B-4C9C-AD5B-49E1FBC6CD94}"/>
  </dataValidations>
  <hyperlinks>
    <hyperlink ref="B6" location="'Mon-Day 1'!A1" display="Monday  |  Day 1" xr:uid="{00000000-0004-0000-0200-000000000000}"/>
    <hyperlink ref="B7" location="'Tue-Day 2'!A1" display="Tuesday  |  Day 2" xr:uid="{00000000-0004-0000-0200-000001000000}"/>
    <hyperlink ref="B8" location="'Wed-Day 3'!A1" display="Wednesday  |  Day 3" xr:uid="{00000000-0004-0000-0200-000002000000}"/>
    <hyperlink ref="B9" location="'Thu-Day 4'!A1" display="Thursday  |  Day 4" xr:uid="{00000000-0004-0000-0200-000003000000}"/>
    <hyperlink ref="B10" location="'Fri-Day 5'!A1" display="Friday  |  Day 5" xr:uid="{00000000-0004-0000-0200-000004000000}"/>
    <hyperlink ref="B11" location="'Day 6'!A1" display="Day 6" xr:uid="{00000000-0004-0000-0200-000005000000}"/>
    <hyperlink ref="E21" location="September!ColumnTitle1" display="September" xr:uid="{00000000-0004-0000-0200-000006000000}"/>
    <hyperlink ref="B21" location="August!Print_Titles" display="August" xr:uid="{00000000-0004-0000-0200-000007000000}"/>
    <hyperlink ref="C21" location="August!Print_Titles" display="August!Print_Titles" xr:uid="{00000000-0004-0000-0200-000008000000}"/>
    <hyperlink ref="D21" location="August!Print_Titles" display="August!Print_Titles" xr:uid="{00000000-0004-0000-0200-000009000000}"/>
    <hyperlink ref="F21" location="September!ColumnTitle1" display="September!ColumnTitle1" xr:uid="{00000000-0004-0000-0200-00000A000000}"/>
    <hyperlink ref="G21" location="September!ColumnTitle1" display="September!ColumnTitle1" xr:uid="{00000000-0004-0000-0200-00000B000000}"/>
    <hyperlink ref="H21" location="September!ColumnTitle1" display="September!ColumnTitle1" xr:uid="{00000000-0004-0000-0200-00000C000000}"/>
    <hyperlink ref="I21" location="September!ColumnTitle1" display="September!ColumnTitle1" xr:uid="{00000000-0004-0000-0200-00000D000000}"/>
    <hyperlink ref="B22" location="October!A1" display="October" xr:uid="{00000000-0004-0000-0200-00000E000000}"/>
    <hyperlink ref="C22" location="October!A1" display="October!A1" xr:uid="{00000000-0004-0000-0200-00000F000000}"/>
    <hyperlink ref="D22" location="October!A1" display="October!A1" xr:uid="{00000000-0004-0000-0200-000010000000}"/>
    <hyperlink ref="E22" location="November!A1" display="November" xr:uid="{00000000-0004-0000-0200-000011000000}"/>
    <hyperlink ref="F22" location="November!A1" display="November!A1" xr:uid="{00000000-0004-0000-0200-000012000000}"/>
    <hyperlink ref="G22" location="November!A1" display="November!A1" xr:uid="{00000000-0004-0000-0200-000013000000}"/>
    <hyperlink ref="H22" location="November!A1" display="November!A1" xr:uid="{00000000-0004-0000-0200-000014000000}"/>
    <hyperlink ref="I22" location="November!A1" display="November!A1" xr:uid="{00000000-0004-0000-0200-000015000000}"/>
    <hyperlink ref="B23" location="December!A1" display="December" xr:uid="{00000000-0004-0000-0200-000016000000}"/>
    <hyperlink ref="C23" location="December!A1" display="December!A1" xr:uid="{00000000-0004-0000-0200-000017000000}"/>
    <hyperlink ref="D23" location="December!A1" display="December!A1" xr:uid="{00000000-0004-0000-0200-000018000000}"/>
    <hyperlink ref="E23" location="January!A1" display="January" xr:uid="{00000000-0004-0000-0200-000019000000}"/>
    <hyperlink ref="F23" location="January!A1" display="January!A1" xr:uid="{00000000-0004-0000-0200-00001A000000}"/>
    <hyperlink ref="G23" location="January!A1" display="January!A1" xr:uid="{00000000-0004-0000-0200-00001B000000}"/>
    <hyperlink ref="H23" location="January!A1" display="January!A1" xr:uid="{00000000-0004-0000-0200-00001C000000}"/>
    <hyperlink ref="I23" location="January!A1" display="January!A1" xr:uid="{00000000-0004-0000-0200-00001D000000}"/>
    <hyperlink ref="B24" location="February!A1" display="February" xr:uid="{00000000-0004-0000-0200-00001E000000}"/>
    <hyperlink ref="C24" location="February!A1" display="February!A1" xr:uid="{00000000-0004-0000-0200-00001F000000}"/>
    <hyperlink ref="D24" location="February!A1" display="February!A1" xr:uid="{00000000-0004-0000-0200-000020000000}"/>
    <hyperlink ref="E24" location="March!A1" display="March" xr:uid="{00000000-0004-0000-0200-000021000000}"/>
    <hyperlink ref="F24" location="March!A1" display="March!A1" xr:uid="{00000000-0004-0000-0200-000022000000}"/>
    <hyperlink ref="G24" location="March!A1" display="March!A1" xr:uid="{00000000-0004-0000-0200-000023000000}"/>
    <hyperlink ref="H24" location="March!A1" display="March!A1" xr:uid="{00000000-0004-0000-0200-000024000000}"/>
    <hyperlink ref="I24" location="March!A1" display="March!A1" xr:uid="{00000000-0004-0000-0200-000025000000}"/>
    <hyperlink ref="B25" location="April!A1" display="April" xr:uid="{00000000-0004-0000-0200-000026000000}"/>
    <hyperlink ref="C25" location="April!A1" display="April!A1" xr:uid="{00000000-0004-0000-0200-000027000000}"/>
    <hyperlink ref="D25" location="April!A1" display="April!A1" xr:uid="{00000000-0004-0000-0200-000028000000}"/>
    <hyperlink ref="E25" location="May!A1" display="May" xr:uid="{00000000-0004-0000-0200-000029000000}"/>
    <hyperlink ref="F25" location="May!A1" display="May!A1" xr:uid="{00000000-0004-0000-0200-00002A000000}"/>
    <hyperlink ref="G25" location="May!A1" display="May!A1" xr:uid="{00000000-0004-0000-0200-00002B000000}"/>
    <hyperlink ref="H25" location="May!A1" display="May!A1" xr:uid="{00000000-0004-0000-0200-00002C000000}"/>
    <hyperlink ref="I25" location="May!A1" display="May!A1" xr:uid="{00000000-0004-0000-0200-00002D000000}"/>
    <hyperlink ref="B26" location="June!A1" display="June" xr:uid="{00000000-0004-0000-0200-00002E000000}"/>
    <hyperlink ref="C26" location="June!A1" display="June!A1" xr:uid="{00000000-0004-0000-0200-00002F000000}"/>
    <hyperlink ref="D26" location="June!A1" display="June!A1" xr:uid="{00000000-0004-0000-0200-000030000000}"/>
    <hyperlink ref="B15" location="'Early Dismissal 1'!A1" display="Early Dismissal 1" xr:uid="{00000000-0004-0000-0200-000031000000}"/>
    <hyperlink ref="B16" location="'Early Dismissal 2'!A1" display="Early Dismissal 2" xr:uid="{00000000-0004-0000-0200-000032000000}"/>
    <hyperlink ref="B12" location="'Extra Day A'!A1" display="Extra Day A" xr:uid="{00000000-0004-0000-0200-000033000000}"/>
    <hyperlink ref="B13" location="'Extra Day B'!A1" display="Extra Day B" xr:uid="{00000000-0004-0000-0200-000034000000}"/>
    <hyperlink ref="B14" location="'Extra Day C'!A1" display="Extra Day C" xr:uid="{00000000-0004-0000-0200-000035000000}"/>
    <hyperlink ref="B21:D21" location="August!A1" display="August" xr:uid="{00000000-0004-0000-0200-000036000000}"/>
    <hyperlink ref="E21:I21" location="September!A1" display="September" xr:uid="{00000000-0004-0000-0200-000037000000}"/>
    <hyperlink ref="B22:D22" location="October!A1" display="October" xr:uid="{00000000-0004-0000-0200-000038000000}"/>
    <hyperlink ref="E22:I22" location="November!A1" display="November" xr:uid="{00000000-0004-0000-0200-000039000000}"/>
    <hyperlink ref="B23:D23" location="December!A1" display="December" xr:uid="{00000000-0004-0000-0200-00003A000000}"/>
    <hyperlink ref="E23:I23" location="January!A1" display="January" xr:uid="{00000000-0004-0000-0200-00003B000000}"/>
    <hyperlink ref="B24:D24" location="February!A1" display="February" xr:uid="{00000000-0004-0000-0200-00003C000000}"/>
    <hyperlink ref="E24:I24" location="March!A1" display="March" xr:uid="{00000000-0004-0000-0200-00003D000000}"/>
    <hyperlink ref="B25:D25" location="April!A1" display="April" xr:uid="{00000000-0004-0000-0200-00003E000000}"/>
    <hyperlink ref="E25:I25" location="May!A1" display="May" xr:uid="{00000000-0004-0000-0200-00003F000000}"/>
    <hyperlink ref="B26:D26" location="June!A1" display="June" xr:uid="{00000000-0004-0000-0200-000040000000}"/>
    <hyperlink ref="E26" location="November!A1" display="November" xr:uid="{00000000-0004-0000-0200-000041000000}"/>
    <hyperlink ref="F26" location="November!A1" display="November!A1" xr:uid="{00000000-0004-0000-0200-000042000000}"/>
    <hyperlink ref="G26" location="November!A1" display="November!A1" xr:uid="{00000000-0004-0000-0200-000043000000}"/>
    <hyperlink ref="H26" location="November!A1" display="November!A1" xr:uid="{00000000-0004-0000-0200-000044000000}"/>
    <hyperlink ref="I26" location="November!A1" display="November!A1" xr:uid="{00000000-0004-0000-0200-000045000000}"/>
    <hyperlink ref="E26:I26" location="July!A1" display="July" xr:uid="{00000000-0004-0000-0200-000046000000}"/>
  </hyperlinks>
  <printOptions horizontalCentered="1"/>
  <pageMargins left="0.25" right="0.25" top="0.75" bottom="0.75" header="0.3" footer="0.3"/>
  <pageSetup scale="39"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1"/>
  <sheetViews>
    <sheetView topLeftCell="F8" workbookViewId="0">
      <selection sqref="A1:H1"/>
    </sheetView>
  </sheetViews>
  <sheetFormatPr defaultColWidth="8.90625" defaultRowHeight="12.6" x14ac:dyDescent="0.2"/>
  <sheetData>
    <row r="1" spans="1:8" ht="27.6" x14ac:dyDescent="0.2">
      <c r="A1" s="603" t="s">
        <v>155</v>
      </c>
      <c r="B1" s="604"/>
      <c r="C1" s="604"/>
      <c r="D1" s="604"/>
      <c r="E1" s="604"/>
      <c r="F1" s="604"/>
      <c r="G1" s="604"/>
      <c r="H1" s="605"/>
    </row>
  </sheetData>
  <sheetProtection algorithmName="SHA-512" hashValue="i/ovwsH1rARkzx0Lps0h39O9ZiBw6irr30As+FxgGmZl1qlijgMW6rWFyfbZ/ZU2JqXHSVISLq2AMlcL1O0dJw==" saltValue="9POqRFQQ5hMUlBbQbwT7Pw=="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0" tint="-0.14999847407452621"/>
    <pageSetUpPr autoPageBreaks="0" fitToPage="1"/>
  </sheetPr>
  <dimension ref="A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F11" sqref="F1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0898437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1.5" customHeight="1" thickBot="1" x14ac:dyDescent="0.6">
      <c r="B1" s="37" t="s">
        <v>23</v>
      </c>
      <c r="C1" s="1"/>
      <c r="D1" s="20"/>
      <c r="E1" s="32" t="s">
        <v>62</v>
      </c>
      <c r="F1" s="33">
        <f>C2+F2</f>
        <v>0</v>
      </c>
      <c r="G1" s="564"/>
      <c r="H1" s="565"/>
      <c r="I1" s="82"/>
    </row>
    <row r="2" spans="1:11" ht="70.5" customHeight="1" thickBot="1" x14ac:dyDescent="0.35">
      <c r="A2" s="9"/>
      <c r="B2" s="23" t="s">
        <v>51</v>
      </c>
      <c r="C2" s="26">
        <f>C40</f>
        <v>0</v>
      </c>
      <c r="D2" s="24" t="s">
        <v>19</v>
      </c>
      <c r="E2" s="25" t="s">
        <v>52</v>
      </c>
      <c r="F2" s="27">
        <f>E40</f>
        <v>0</v>
      </c>
      <c r="G2" s="562" t="s">
        <v>19</v>
      </c>
      <c r="H2" s="563"/>
      <c r="I2" s="21"/>
      <c r="J2" s="3"/>
    </row>
    <row r="3" spans="1:11" ht="32.25" customHeight="1" thickBot="1" x14ac:dyDescent="0.35">
      <c r="B3" s="34" t="s">
        <v>3</v>
      </c>
      <c r="C3" s="35" t="s">
        <v>1</v>
      </c>
      <c r="D3" s="35" t="s">
        <v>2</v>
      </c>
      <c r="E3" s="35" t="s">
        <v>17</v>
      </c>
      <c r="F3" s="75" t="s">
        <v>32</v>
      </c>
      <c r="G3" s="36" t="s">
        <v>92</v>
      </c>
      <c r="H3" s="90" t="s">
        <v>59</v>
      </c>
      <c r="I3" s="2"/>
      <c r="J3" s="3"/>
    </row>
    <row r="4" spans="1:11" ht="25.5" customHeight="1" thickBot="1" x14ac:dyDescent="0.25">
      <c r="B4" s="76" t="s">
        <v>85</v>
      </c>
      <c r="C4" s="60"/>
      <c r="D4" s="60"/>
      <c r="E4" s="65">
        <f t="shared" ref="E4:E13" si="0">IFERROR((D4-C4)*24*60,0)</f>
        <v>0</v>
      </c>
      <c r="F4" s="69"/>
      <c r="G4" s="69"/>
      <c r="H4" s="91"/>
      <c r="I4" s="4"/>
      <c r="J4" s="5"/>
      <c r="K4" t="s">
        <v>0</v>
      </c>
    </row>
    <row r="5" spans="1:11" ht="25.5" customHeight="1" thickBot="1" x14ac:dyDescent="0.25">
      <c r="B5" s="77" t="s">
        <v>91</v>
      </c>
      <c r="C5" s="61"/>
      <c r="D5" s="61"/>
      <c r="E5" s="65">
        <f t="shared" si="0"/>
        <v>0</v>
      </c>
      <c r="F5" s="69"/>
      <c r="G5" s="69"/>
      <c r="H5" s="91"/>
      <c r="I5" s="88"/>
      <c r="J5" s="6"/>
      <c r="K5" t="s">
        <v>0</v>
      </c>
    </row>
    <row r="6" spans="1:11" ht="25.5" customHeight="1" thickBot="1" x14ac:dyDescent="0.25">
      <c r="B6" s="78" t="s">
        <v>4</v>
      </c>
      <c r="C6" s="59"/>
      <c r="D6" s="59"/>
      <c r="E6" s="64">
        <f t="shared" si="0"/>
        <v>0</v>
      </c>
      <c r="F6" s="70">
        <f>E6</f>
        <v>0</v>
      </c>
      <c r="G6" s="85"/>
      <c r="H6" s="92"/>
      <c r="I6" s="11"/>
      <c r="J6" s="7"/>
    </row>
    <row r="7" spans="1:11" ht="25.5" customHeight="1" thickBot="1" x14ac:dyDescent="0.25">
      <c r="B7" s="77" t="s">
        <v>7</v>
      </c>
      <c r="C7" s="61"/>
      <c r="D7" s="61"/>
      <c r="E7" s="65">
        <f t="shared" si="0"/>
        <v>0</v>
      </c>
      <c r="F7" s="69"/>
      <c r="G7" s="69"/>
      <c r="H7" s="91"/>
      <c r="I7" s="11"/>
      <c r="J7" s="7"/>
    </row>
    <row r="8" spans="1:11" ht="25.5" customHeight="1" thickBot="1" x14ac:dyDescent="0.25">
      <c r="B8" s="78" t="s">
        <v>5</v>
      </c>
      <c r="C8" s="59"/>
      <c r="D8" s="59"/>
      <c r="E8" s="64">
        <f t="shared" si="0"/>
        <v>0</v>
      </c>
      <c r="F8" s="70">
        <f>E8</f>
        <v>0</v>
      </c>
      <c r="G8" s="85"/>
      <c r="H8" s="92"/>
      <c r="I8" s="89"/>
      <c r="J8" s="7"/>
    </row>
    <row r="9" spans="1:11" ht="25.5" customHeight="1" thickBot="1" x14ac:dyDescent="0.25">
      <c r="B9" s="77" t="s">
        <v>7</v>
      </c>
      <c r="C9" s="61"/>
      <c r="D9" s="61"/>
      <c r="E9" s="65">
        <f t="shared" si="0"/>
        <v>0</v>
      </c>
      <c r="F9" s="69"/>
      <c r="G9" s="69"/>
      <c r="H9" s="91"/>
      <c r="I9" s="11"/>
      <c r="J9" s="7"/>
    </row>
    <row r="10" spans="1:11" ht="25.5" customHeight="1" thickBot="1" x14ac:dyDescent="0.25">
      <c r="B10" s="78" t="s">
        <v>6</v>
      </c>
      <c r="C10" s="59"/>
      <c r="D10" s="59"/>
      <c r="E10" s="64">
        <f t="shared" si="0"/>
        <v>0</v>
      </c>
      <c r="F10" s="70">
        <f>E10</f>
        <v>0</v>
      </c>
      <c r="G10" s="85"/>
      <c r="H10" s="92"/>
      <c r="I10" s="11"/>
      <c r="J10" s="7"/>
    </row>
    <row r="11" spans="1:11" ht="25.5" customHeight="1" thickBot="1" x14ac:dyDescent="0.25">
      <c r="B11" s="77" t="s">
        <v>7</v>
      </c>
      <c r="C11" s="61"/>
      <c r="D11" s="61"/>
      <c r="E11" s="65">
        <f t="shared" si="0"/>
        <v>0</v>
      </c>
      <c r="F11" s="69"/>
      <c r="G11" s="69"/>
      <c r="H11" s="91"/>
      <c r="I11" s="11"/>
      <c r="J11" s="7"/>
    </row>
    <row r="12" spans="1:11" ht="36" customHeight="1" thickBot="1" x14ac:dyDescent="0.25">
      <c r="B12" s="77" t="s">
        <v>86</v>
      </c>
      <c r="C12" s="61"/>
      <c r="D12" s="61"/>
      <c r="E12" s="65">
        <f t="shared" si="0"/>
        <v>0</v>
      </c>
      <c r="F12" s="69"/>
      <c r="G12" s="69"/>
      <c r="H12" s="91"/>
      <c r="I12" s="11"/>
      <c r="J12" s="7"/>
    </row>
    <row r="13" spans="1:11" ht="25.5" customHeight="1" thickBot="1" x14ac:dyDescent="0.25">
      <c r="B13" s="77" t="s">
        <v>7</v>
      </c>
      <c r="C13" s="61"/>
      <c r="D13" s="61"/>
      <c r="E13" s="65">
        <f t="shared" si="0"/>
        <v>0</v>
      </c>
      <c r="F13" s="69"/>
      <c r="G13" s="69"/>
      <c r="H13" s="91"/>
      <c r="I13" s="11"/>
      <c r="J13" s="7"/>
    </row>
    <row r="14" spans="1:11" ht="25.5" customHeight="1" thickBot="1" x14ac:dyDescent="0.25">
      <c r="B14" s="78" t="s">
        <v>8</v>
      </c>
      <c r="C14" s="59"/>
      <c r="D14" s="59"/>
      <c r="E14" s="64">
        <f>IFERROR((D14-C14)*24*60,0)</f>
        <v>0</v>
      </c>
      <c r="F14" s="70">
        <f>E14</f>
        <v>0</v>
      </c>
      <c r="G14" s="85"/>
      <c r="H14" s="92"/>
      <c r="I14" s="11"/>
      <c r="J14" s="7"/>
    </row>
    <row r="15" spans="1:11" ht="25.5" customHeight="1" thickBot="1" x14ac:dyDescent="0.25">
      <c r="B15" s="77" t="s">
        <v>7</v>
      </c>
      <c r="C15" s="61"/>
      <c r="D15" s="61"/>
      <c r="E15" s="65">
        <f>IFERROR((D15-C15)*24*60,0)</f>
        <v>0</v>
      </c>
      <c r="F15" s="69"/>
      <c r="G15" s="69"/>
      <c r="H15" s="91"/>
      <c r="I15" s="11"/>
      <c r="J15" s="7"/>
    </row>
    <row r="16" spans="1:11" ht="25.5" customHeight="1" thickBot="1" x14ac:dyDescent="0.25">
      <c r="B16" s="78" t="s">
        <v>87</v>
      </c>
      <c r="C16" s="59"/>
      <c r="D16" s="59"/>
      <c r="E16" s="64">
        <f>IFERROR((D16-C16)*24*60,0)</f>
        <v>0</v>
      </c>
      <c r="F16" s="70">
        <f>E16</f>
        <v>0</v>
      </c>
      <c r="G16" s="85"/>
      <c r="H16" s="92"/>
      <c r="I16" s="11"/>
      <c r="J16" s="7"/>
    </row>
    <row r="17" spans="2:10" ht="25.5" customHeight="1" thickBot="1" x14ac:dyDescent="0.25">
      <c r="B17" s="77" t="s">
        <v>7</v>
      </c>
      <c r="C17" s="61"/>
      <c r="D17" s="61"/>
      <c r="E17" s="65">
        <f t="shared" ref="E17:E35" si="1">IFERROR((D17-C17)*24*60,0)</f>
        <v>0</v>
      </c>
      <c r="F17" s="69"/>
      <c r="G17" s="69"/>
      <c r="H17" s="91"/>
      <c r="I17" s="11"/>
      <c r="J17" s="7"/>
    </row>
    <row r="18" spans="2:10" ht="25.5" customHeight="1" thickBot="1" x14ac:dyDescent="0.25">
      <c r="B18" s="77" t="s">
        <v>10</v>
      </c>
      <c r="C18" s="61"/>
      <c r="D18" s="61"/>
      <c r="E18" s="65">
        <f t="shared" si="1"/>
        <v>0</v>
      </c>
      <c r="F18" s="69"/>
      <c r="G18" s="69"/>
      <c r="H18" s="91"/>
      <c r="I18" s="10"/>
    </row>
    <row r="19" spans="2:10" ht="36" customHeight="1" thickBot="1" x14ac:dyDescent="0.25">
      <c r="B19" s="77" t="s">
        <v>18</v>
      </c>
      <c r="C19" s="61"/>
      <c r="D19" s="61"/>
      <c r="E19" s="65">
        <f t="shared" si="1"/>
        <v>0</v>
      </c>
      <c r="F19" s="69"/>
      <c r="G19" s="69"/>
      <c r="H19" s="91"/>
      <c r="I19" s="10"/>
    </row>
    <row r="20" spans="2:10" ht="25.5" customHeight="1" thickBot="1" x14ac:dyDescent="0.25">
      <c r="B20" s="77" t="s">
        <v>7</v>
      </c>
      <c r="C20" s="61"/>
      <c r="D20" s="61"/>
      <c r="E20" s="65">
        <f t="shared" si="1"/>
        <v>0</v>
      </c>
      <c r="F20" s="69"/>
      <c r="G20" s="69"/>
      <c r="H20" s="91"/>
      <c r="I20" s="10"/>
    </row>
    <row r="21" spans="2:10" ht="25.5" customHeight="1" thickBot="1" x14ac:dyDescent="0.25">
      <c r="B21" s="78" t="s">
        <v>9</v>
      </c>
      <c r="C21" s="59"/>
      <c r="D21" s="59"/>
      <c r="E21" s="64">
        <f t="shared" si="1"/>
        <v>0</v>
      </c>
      <c r="F21" s="70">
        <f>E21</f>
        <v>0</v>
      </c>
      <c r="G21" s="85"/>
      <c r="H21" s="92"/>
      <c r="I21" s="10"/>
    </row>
    <row r="22" spans="2:10" ht="25.5" customHeight="1" thickBot="1" x14ac:dyDescent="0.25">
      <c r="B22" s="77" t="s">
        <v>7</v>
      </c>
      <c r="C22" s="61"/>
      <c r="D22" s="61"/>
      <c r="E22" s="65">
        <f t="shared" si="1"/>
        <v>0</v>
      </c>
      <c r="F22" s="69"/>
      <c r="G22" s="69"/>
      <c r="H22" s="91"/>
      <c r="I22" s="10"/>
    </row>
    <row r="23" spans="2:10" ht="29.25" customHeight="1" thickBot="1" x14ac:dyDescent="0.25">
      <c r="B23" s="77" t="s">
        <v>10</v>
      </c>
      <c r="C23" s="61"/>
      <c r="D23" s="61"/>
      <c r="E23" s="65">
        <f t="shared" si="1"/>
        <v>0</v>
      </c>
      <c r="F23" s="69"/>
      <c r="G23" s="69"/>
      <c r="H23" s="91"/>
      <c r="I23" s="10"/>
    </row>
    <row r="24" spans="2:10" ht="36" customHeight="1" thickBot="1" x14ac:dyDescent="0.25">
      <c r="B24" s="77" t="s">
        <v>18</v>
      </c>
      <c r="C24" s="61"/>
      <c r="D24" s="61"/>
      <c r="E24" s="65">
        <f t="shared" si="1"/>
        <v>0</v>
      </c>
      <c r="F24" s="69"/>
      <c r="G24" s="69"/>
      <c r="H24" s="91"/>
      <c r="I24" s="10"/>
    </row>
    <row r="25" spans="2:10" ht="25.5" customHeight="1" thickBot="1" x14ac:dyDescent="0.25">
      <c r="B25" s="77" t="s">
        <v>7</v>
      </c>
      <c r="C25" s="61"/>
      <c r="D25" s="61"/>
      <c r="E25" s="65">
        <f t="shared" si="1"/>
        <v>0</v>
      </c>
      <c r="F25" s="69"/>
      <c r="G25" s="69"/>
      <c r="H25" s="91"/>
      <c r="I25" s="10"/>
    </row>
    <row r="26" spans="2:10" ht="25.5" customHeight="1" thickBot="1" x14ac:dyDescent="0.25">
      <c r="B26" s="78" t="s">
        <v>11</v>
      </c>
      <c r="C26" s="59"/>
      <c r="D26" s="59"/>
      <c r="E26" s="64">
        <f t="shared" si="1"/>
        <v>0</v>
      </c>
      <c r="F26" s="70">
        <f>E26</f>
        <v>0</v>
      </c>
      <c r="G26" s="85"/>
      <c r="H26" s="92"/>
      <c r="I26" s="10"/>
    </row>
    <row r="27" spans="2:10" ht="25.5" customHeight="1" thickBot="1" x14ac:dyDescent="0.25">
      <c r="B27" s="77" t="s">
        <v>7</v>
      </c>
      <c r="C27" s="61"/>
      <c r="D27" s="61"/>
      <c r="E27" s="65">
        <f t="shared" si="1"/>
        <v>0</v>
      </c>
      <c r="F27" s="69"/>
      <c r="G27" s="69"/>
      <c r="H27" s="91"/>
      <c r="I27" s="10"/>
    </row>
    <row r="28" spans="2:10" ht="36" customHeight="1" thickBot="1" x14ac:dyDescent="0.25">
      <c r="B28" s="77" t="s">
        <v>16</v>
      </c>
      <c r="C28" s="61"/>
      <c r="D28" s="61"/>
      <c r="E28" s="65">
        <f t="shared" si="1"/>
        <v>0</v>
      </c>
      <c r="F28" s="69"/>
      <c r="G28" s="69"/>
      <c r="H28" s="91"/>
      <c r="I28" s="10"/>
    </row>
    <row r="29" spans="2:10" ht="25.5" customHeight="1" thickBot="1" x14ac:dyDescent="0.25">
      <c r="B29" s="77" t="s">
        <v>7</v>
      </c>
      <c r="C29" s="61"/>
      <c r="D29" s="61"/>
      <c r="E29" s="65">
        <f t="shared" si="1"/>
        <v>0</v>
      </c>
      <c r="F29" s="69"/>
      <c r="G29" s="69"/>
      <c r="H29" s="91"/>
      <c r="I29" s="10"/>
    </row>
    <row r="30" spans="2:10" ht="28.5" customHeight="1" thickBot="1" x14ac:dyDescent="0.25">
      <c r="B30" s="78" t="s">
        <v>12</v>
      </c>
      <c r="C30" s="59"/>
      <c r="D30" s="59"/>
      <c r="E30" s="64">
        <f t="shared" si="1"/>
        <v>0</v>
      </c>
      <c r="F30" s="70">
        <f>E30</f>
        <v>0</v>
      </c>
      <c r="G30" s="85"/>
      <c r="H30" s="92"/>
      <c r="I30" s="10"/>
    </row>
    <row r="31" spans="2:10" ht="25.5" customHeight="1" thickBot="1" x14ac:dyDescent="0.25">
      <c r="B31" s="77" t="s">
        <v>7</v>
      </c>
      <c r="C31" s="61"/>
      <c r="D31" s="61"/>
      <c r="E31" s="65">
        <f t="shared" si="1"/>
        <v>0</v>
      </c>
      <c r="F31" s="69"/>
      <c r="G31" s="69"/>
      <c r="H31" s="91"/>
      <c r="I31" s="10"/>
    </row>
    <row r="32" spans="2:10" ht="25.5" customHeight="1" thickBot="1" x14ac:dyDescent="0.25">
      <c r="B32" s="78" t="s">
        <v>13</v>
      </c>
      <c r="C32" s="59"/>
      <c r="D32" s="59"/>
      <c r="E32" s="64">
        <f t="shared" si="1"/>
        <v>0</v>
      </c>
      <c r="F32" s="70">
        <f>E32</f>
        <v>0</v>
      </c>
      <c r="G32" s="85"/>
      <c r="H32" s="92"/>
      <c r="I32" s="10"/>
    </row>
    <row r="33" spans="2:10" ht="25.5" customHeight="1" thickBot="1" x14ac:dyDescent="0.25">
      <c r="B33" s="77" t="s">
        <v>7</v>
      </c>
      <c r="C33" s="61"/>
      <c r="D33" s="61"/>
      <c r="E33" s="65">
        <f t="shared" si="1"/>
        <v>0</v>
      </c>
      <c r="F33" s="69"/>
      <c r="G33" s="69"/>
      <c r="H33" s="91"/>
      <c r="I33" s="10"/>
    </row>
    <row r="34" spans="2:10" ht="25.5" customHeight="1" thickBot="1" x14ac:dyDescent="0.25">
      <c r="B34" s="78" t="s">
        <v>14</v>
      </c>
      <c r="C34" s="59"/>
      <c r="D34" s="59"/>
      <c r="E34" s="64">
        <f t="shared" si="1"/>
        <v>0</v>
      </c>
      <c r="F34" s="70">
        <f>E34</f>
        <v>0</v>
      </c>
      <c r="G34" s="85"/>
      <c r="H34" s="92"/>
      <c r="I34" s="10"/>
    </row>
    <row r="35" spans="2:10" ht="25.5" customHeight="1" thickBot="1" x14ac:dyDescent="0.25">
      <c r="B35" s="77" t="s">
        <v>7</v>
      </c>
      <c r="C35" s="61"/>
      <c r="D35" s="61"/>
      <c r="E35" s="65">
        <f t="shared" si="1"/>
        <v>0</v>
      </c>
      <c r="F35" s="69"/>
      <c r="G35" s="69"/>
      <c r="H35" s="91"/>
      <c r="I35" s="11"/>
      <c r="J35" s="7"/>
    </row>
    <row r="36" spans="2:10" ht="36" customHeight="1" thickBot="1" x14ac:dyDescent="0.25">
      <c r="B36" s="78" t="s">
        <v>93</v>
      </c>
      <c r="C36" s="59"/>
      <c r="D36" s="59"/>
      <c r="E36" s="64">
        <f t="shared" ref="E36:E37" si="2">IFERROR((D36-C36)*24*60,0)</f>
        <v>0</v>
      </c>
      <c r="F36" s="70">
        <f>E36</f>
        <v>0</v>
      </c>
      <c r="G36" s="85"/>
      <c r="H36" s="92"/>
      <c r="I36" s="11"/>
      <c r="J36" s="7"/>
    </row>
    <row r="37" spans="2:10" ht="29.25" customHeight="1" thickBot="1" x14ac:dyDescent="0.25">
      <c r="B37" s="77" t="s">
        <v>7</v>
      </c>
      <c r="C37" s="61"/>
      <c r="D37" s="61"/>
      <c r="E37" s="65">
        <f t="shared" si="2"/>
        <v>0</v>
      </c>
      <c r="F37" s="69"/>
      <c r="G37" s="69"/>
      <c r="H37" s="91"/>
      <c r="I37" s="11"/>
      <c r="J37" s="7"/>
    </row>
    <row r="38" spans="2:10" ht="48.75" customHeight="1" thickBot="1" x14ac:dyDescent="0.25">
      <c r="B38" s="79" t="s">
        <v>15</v>
      </c>
      <c r="C38" s="62"/>
      <c r="D38" s="62"/>
      <c r="E38" s="66">
        <f>IFERROR((D38-C38)*24*60,0)</f>
        <v>0</v>
      </c>
      <c r="F38" s="86"/>
      <c r="G38" s="86"/>
      <c r="H38" s="93"/>
      <c r="I38" s="10"/>
    </row>
    <row r="39" spans="2:10" ht="25.5" customHeight="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8.75" customHeight="1" thickBot="1" x14ac:dyDescent="0.25">
      <c r="B40" s="29" t="s">
        <v>60</v>
      </c>
      <c r="C40" s="58">
        <f>F39</f>
        <v>0</v>
      </c>
      <c r="D40" s="22" t="s">
        <v>61</v>
      </c>
      <c r="E40" s="68">
        <f>G39+H39</f>
        <v>0</v>
      </c>
      <c r="F40" s="69"/>
      <c r="G40" s="69"/>
      <c r="H40" s="69"/>
    </row>
  </sheetData>
  <sheetProtection algorithmName="SHA-512" hashValue="X2Q/aORc26itdGvd4zWrqkUhh84R6G4Z1AasDZi4nKL1WNiu9FUZXugvC2vzamnS5zcfJ+jG4/9fPbg8GA1mqg==" saltValue="MvvkJnppkTfHmF7l7kot9w==" spinCount="100000" sheet="1" objects="1" scenarios="1"/>
  <mergeCells count="2">
    <mergeCell ref="G2:H2"/>
    <mergeCell ref="G1:H1"/>
  </mergeCells>
  <phoneticPr fontId="98" type="noConversion"/>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300-000003000000}">
      <formula1>0</formula1>
      <formula2>120</formula2>
    </dataValidation>
  </dataValidations>
  <printOptions horizontalCentered="1"/>
  <pageMargins left="0.25" right="0.25" top="0.75" bottom="0.75" header="0.3" footer="0.3"/>
  <pageSetup scale="5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7" sqref="D7"/>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6.90625" customWidth="1"/>
    <col min="7" max="7" width="10.90625" customWidth="1"/>
    <col min="8" max="8" width="12" customWidth="1"/>
    <col min="9" max="9" width="14.08984375" customWidth="1"/>
    <col min="10" max="10" width="18.90625" customWidth="1"/>
    <col min="11" max="11" width="2.08984375" customWidth="1"/>
  </cols>
  <sheetData>
    <row r="1" spans="2:11" ht="62.25" customHeight="1" thickBot="1" x14ac:dyDescent="0.6">
      <c r="B1" s="37" t="s">
        <v>25</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
        <v>85</v>
      </c>
      <c r="C4" s="60"/>
      <c r="D4" s="60"/>
      <c r="E4" s="65">
        <f t="shared" ref="E4:E13" si="0">IFERROR((D4-C4)*24*60,0)</f>
        <v>0</v>
      </c>
      <c r="F4" s="69"/>
      <c r="G4" s="69"/>
      <c r="H4" s="91"/>
      <c r="I4" s="4"/>
      <c r="J4" s="5"/>
      <c r="K4" t="s">
        <v>0</v>
      </c>
    </row>
    <row r="5" spans="2:11" ht="25.5" customHeight="1" thickBot="1" x14ac:dyDescent="0.25">
      <c r="B5" s="77" t="s">
        <v>91</v>
      </c>
      <c r="C5" s="61"/>
      <c r="D5" s="61"/>
      <c r="E5" s="65">
        <f t="shared" si="0"/>
        <v>0</v>
      </c>
      <c r="F5" s="69"/>
      <c r="G5" s="69"/>
      <c r="H5" s="91"/>
      <c r="I5" s="6"/>
      <c r="J5" s="6"/>
      <c r="K5" t="s">
        <v>0</v>
      </c>
    </row>
    <row r="6" spans="2:11" ht="25.5" customHeight="1" thickBot="1" x14ac:dyDescent="0.25">
      <c r="B6" s="78" t="s">
        <v>4</v>
      </c>
      <c r="C6" s="59"/>
      <c r="D6" s="59"/>
      <c r="E6" s="64">
        <f t="shared" si="0"/>
        <v>0</v>
      </c>
      <c r="F6" s="70">
        <f>E6</f>
        <v>0</v>
      </c>
      <c r="G6" s="85"/>
      <c r="H6" s="92"/>
      <c r="I6" s="7"/>
      <c r="J6" s="7"/>
    </row>
    <row r="7" spans="2:11" ht="25.5" customHeight="1" thickBot="1" x14ac:dyDescent="0.25">
      <c r="B7" s="77" t="s">
        <v>7</v>
      </c>
      <c r="C7" s="61"/>
      <c r="D7" s="61"/>
      <c r="E7" s="65">
        <f t="shared" si="0"/>
        <v>0</v>
      </c>
      <c r="F7" s="69"/>
      <c r="G7" s="69"/>
      <c r="H7" s="91"/>
      <c r="I7" s="7"/>
      <c r="J7" s="7"/>
    </row>
    <row r="8" spans="2:11" ht="25.5" customHeight="1" thickBot="1" x14ac:dyDescent="0.25">
      <c r="B8" s="78" t="s">
        <v>5</v>
      </c>
      <c r="C8" s="59"/>
      <c r="D8" s="59"/>
      <c r="E8" s="64">
        <f t="shared" si="0"/>
        <v>0</v>
      </c>
      <c r="F8" s="70">
        <f>E8</f>
        <v>0</v>
      </c>
      <c r="G8" s="85"/>
      <c r="H8" s="92"/>
      <c r="I8" s="7"/>
      <c r="J8" s="7"/>
    </row>
    <row r="9" spans="2:11" ht="25.5" customHeight="1" thickBot="1" x14ac:dyDescent="0.25">
      <c r="B9" s="77" t="s">
        <v>7</v>
      </c>
      <c r="C9" s="61"/>
      <c r="D9" s="61"/>
      <c r="E9" s="65">
        <f t="shared" si="0"/>
        <v>0</v>
      </c>
      <c r="F9" s="69"/>
      <c r="G9" s="69"/>
      <c r="H9" s="91"/>
      <c r="I9" s="7"/>
      <c r="J9" s="7"/>
    </row>
    <row r="10" spans="2:11" ht="25.5" customHeight="1" thickBot="1" x14ac:dyDescent="0.25">
      <c r="B10" s="78" t="s">
        <v>6</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2.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2.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3" customHeight="1" thickBot="1" x14ac:dyDescent="0.25">
      <c r="B36" s="81" t="str">
        <f>'Mon-Day 1'!B36</f>
        <v>Block 11</v>
      </c>
      <c r="C36" s="59"/>
      <c r="D36" s="59"/>
      <c r="E36" s="64">
        <f t="shared" si="1"/>
        <v>0</v>
      </c>
      <c r="F36" s="70">
        <f>E36</f>
        <v>0</v>
      </c>
      <c r="G36" s="85"/>
      <c r="H36" s="92"/>
      <c r="I36" s="7"/>
      <c r="J36" s="7"/>
    </row>
    <row r="37" spans="2:10" ht="27.75" customHeight="1" thickBot="1" x14ac:dyDescent="0.25">
      <c r="B37" s="76" t="str">
        <f>'Mon-Day 1'!B37</f>
        <v>Transition/Break</v>
      </c>
      <c r="C37" s="61"/>
      <c r="D37" s="61"/>
      <c r="E37" s="65">
        <f t="shared" si="1"/>
        <v>0</v>
      </c>
      <c r="F37" s="69"/>
      <c r="G37" s="69"/>
      <c r="H37" s="91"/>
      <c r="I37" s="7"/>
      <c r="J37" s="7"/>
    </row>
    <row r="38" spans="2:10" ht="5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7.25" customHeight="1" thickBot="1" x14ac:dyDescent="0.25">
      <c r="B40" s="29" t="s">
        <v>60</v>
      </c>
      <c r="C40" s="58">
        <f>F39</f>
        <v>0</v>
      </c>
      <c r="D40" s="22" t="s">
        <v>61</v>
      </c>
      <c r="E40" s="68">
        <f>G39+H39</f>
        <v>0</v>
      </c>
      <c r="F40" s="69"/>
      <c r="G40" s="69"/>
      <c r="H40" s="69"/>
    </row>
  </sheetData>
  <sheetProtection algorithmName="SHA-512" hashValue="bobyRTRPpVlmYPbW9MGoCP2/mAWjvHRPKiJKi6bVqxQy6v8W3g3UH2mx0MLnSiSyifN/UPTb+tTaAz6z4o17Bg==" saltValue="kmUR7H5P2Z2zDh1XZ1WoFQ==" spinCount="100000" sheet="1" objects="1" scenarios="1"/>
  <mergeCells count="2">
    <mergeCell ref="G1:H1"/>
    <mergeCell ref="G2:H2"/>
  </mergeCells>
  <phoneticPr fontId="98" type="noConversion"/>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4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E39" sqref="E39"/>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63</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5.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3.7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2.25"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48"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5.75" customHeight="1" thickBot="1" x14ac:dyDescent="0.25">
      <c r="B40" s="29" t="s">
        <v>60</v>
      </c>
      <c r="C40" s="58">
        <f>F39</f>
        <v>0</v>
      </c>
      <c r="D40" s="22" t="s">
        <v>61</v>
      </c>
      <c r="E40" s="68">
        <f>G39+H39</f>
        <v>0</v>
      </c>
      <c r="F40" s="69"/>
      <c r="G40" s="69"/>
      <c r="H40" s="69"/>
    </row>
  </sheetData>
  <sheetProtection algorithmName="SHA-512" hashValue="QFcvwZM6AUG9VTeNNhAzzVYyfj/Vo8ahGP1TDHZvx/l/EjOIpLi+BOEMzPDJ1Y5PoLs04e859qxv6uewH07KIg==" saltValue="pSFHyNqH4NNWXYf+/ICMkw==" spinCount="100000" sheet="1" objects="1" scenarios="1"/>
  <mergeCells count="2">
    <mergeCell ref="G1:H1"/>
    <mergeCell ref="G2:H2"/>
  </mergeCells>
  <phoneticPr fontId="98" type="noConversion"/>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5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G8" sqref="G8"/>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7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5.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0.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OHnlb6lXXSXs88RYR3X+mF4MHdsIRrdUNyuwV8nt91G2AfVzXBq7RYSA2qy9O7roNDSDnPRacM1gdHdT+y5vPw==" saltValue="l9v4BedSIa5pjKgUBVDzOQ==" spinCount="100000" sheet="1" objects="1" scenarios="1"/>
  <mergeCells count="2">
    <mergeCell ref="G1:H1"/>
    <mergeCell ref="G2:H2"/>
  </mergeCells>
  <phoneticPr fontId="98" type="noConversion"/>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6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26</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6"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7"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9.2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4" customHeight="1" thickBot="1" x14ac:dyDescent="0.25">
      <c r="B40" s="29" t="s">
        <v>60</v>
      </c>
      <c r="C40" s="58">
        <f>F39</f>
        <v>0</v>
      </c>
      <c r="D40" s="22" t="s">
        <v>61</v>
      </c>
      <c r="E40" s="68">
        <f>G39+H39</f>
        <v>0</v>
      </c>
      <c r="F40" s="69"/>
      <c r="G40" s="69"/>
      <c r="H40" s="69"/>
    </row>
  </sheetData>
  <sheetProtection algorithmName="SHA-512" hashValue="ZWoty6P88RZYj3mGZ8s7yWj3lhos2pZB2Jf3a7SLB7SD+8Gh1cryFXjxf9plOMutVeKVCkQNBYFwe04RNyXaYA==" saltValue="93gZEARbnfMM2v64u865HA==" spinCount="100000" sheet="1" objects="1" scenarios="1"/>
  <mergeCells count="2">
    <mergeCell ref="G1:H1"/>
    <mergeCell ref="G2:H2"/>
  </mergeCells>
  <phoneticPr fontId="98" type="noConversion"/>
  <dataValidations count="4">
    <dataValidation allowBlank="1" showInputMessage="1" showErrorMessage="1" prompt="adsfa" sqref="I1" xr:uid="{00000000-0002-0000-07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7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7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27</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sCP8KI837BRgUe3Aiv0I08TcE0aLOC2rXrPd5BKPLmLGxfk35yPcazA990Y9NWa99ZWZfMQpTTAv0Ma0rY3sGQ==" saltValue="cVyK+fwGCPLRFhgSQppDfw==" spinCount="100000" sheet="1" objects="1" scenarios="1"/>
  <mergeCells count="2">
    <mergeCell ref="G1:H1"/>
    <mergeCell ref="G2:H2"/>
  </mergeCells>
  <phoneticPr fontId="98" type="noConversion"/>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8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8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800-000003000000}"/>
  </dataValidations>
  <printOptions horizontalCentered="1"/>
  <pageMargins left="0.25" right="0.25" top="0.75" bottom="0.75" header="0.3" footer="0.3"/>
  <pageSetup scale="51"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0D3FF6-0DB0-447E-80CF-4005D68CBC04}">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62588aec-4323-4687-ba3e-9965a62a4df7"/>
    <ds:schemaRef ds:uri="http://schemas.microsoft.com/sharepoint/v3"/>
  </ds:schemaRefs>
</ds:datastoreItem>
</file>

<file path=customXml/itemProps2.xml><?xml version="1.0" encoding="utf-8"?>
<ds:datastoreItem xmlns:ds="http://schemas.openxmlformats.org/officeDocument/2006/customXml" ds:itemID="{9044FCBB-0D36-4E75-B338-27F0F1498941}">
  <ds:schemaRefs>
    <ds:schemaRef ds:uri="http://schemas.microsoft.com/sharepoint/v3/contenttype/forms"/>
  </ds:schemaRefs>
</ds:datastoreItem>
</file>

<file path=customXml/itemProps3.xml><?xml version="1.0" encoding="utf-8"?>
<ds:datastoreItem xmlns:ds="http://schemas.openxmlformats.org/officeDocument/2006/customXml" ds:itemID="{C8B300DB-2151-49F4-AFD4-9B188443F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71</vt:i4>
      </vt:variant>
    </vt:vector>
  </HeadingPairs>
  <TitlesOfParts>
    <vt:vector size="101" baseType="lpstr">
      <vt:lpstr>HOME</vt:lpstr>
      <vt:lpstr>Brief Summary</vt:lpstr>
      <vt:lpstr>Detailed Summary</vt:lpstr>
      <vt:lpstr>Mon-Day 1</vt:lpstr>
      <vt:lpstr>Tue-Day 2</vt:lpstr>
      <vt:lpstr>Wed-Day 3</vt:lpstr>
      <vt:lpstr>Thu-Day 4</vt:lpstr>
      <vt:lpstr>Fri-Day 5</vt:lpstr>
      <vt:lpstr>Day 6</vt:lpstr>
      <vt:lpstr>Extra Day A</vt:lpstr>
      <vt:lpstr>Extra Day B</vt:lpstr>
      <vt:lpstr>Extra Day C</vt:lpstr>
      <vt:lpstr>Early Dismissal 1</vt:lpstr>
      <vt:lpstr>Early Dismissal 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Extra_Day_B</vt:lpstr>
      <vt:lpstr>April!February</vt:lpstr>
      <vt:lpstr>March!February</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6'!Print_Titles</vt:lpstr>
      <vt:lpstr>December!Print_Titles</vt:lpstr>
      <vt:lpstr>'Detailed Summary'!Print_Titles</vt:lpstr>
      <vt:lpstr>'Early Dismissal 1'!Print_Titles</vt:lpstr>
      <vt:lpstr>'Early Dismissal 2'!Print_Titles</vt:lpstr>
      <vt:lpstr>'Extra Day A'!Print_Titles</vt:lpstr>
      <vt:lpstr>'Extra Day B'!Print_Titles</vt:lpstr>
      <vt:lpstr>'Extra Day C'!Print_Titles</vt:lpstr>
      <vt:lpstr>February!Print_Titles</vt:lpstr>
      <vt:lpstr>'Fri-Day 5'!Print_Titles</vt:lpstr>
      <vt:lpstr>January!Print_Titles</vt:lpstr>
      <vt:lpstr>March!Print_Titles</vt:lpstr>
      <vt:lpstr>'Mon-Day 1'!Print_Titles</vt:lpstr>
      <vt:lpstr>November!Print_Titles</vt:lpstr>
      <vt:lpstr>October!Print_Titles</vt:lpstr>
      <vt:lpstr>September!Print_Titles</vt:lpstr>
      <vt:lpstr>'Thu-Day 4'!Print_Titles</vt:lpstr>
      <vt:lpstr>'Tue-Day 2'!Print_Titles</vt:lpstr>
      <vt:lpstr>'Wed-Day 3'!Print_Titles</vt:lpstr>
      <vt:lpstr>April!qwerty</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Neil Hepburn</cp:lastModifiedBy>
  <cp:lastPrinted>2022-10-19T23:35:32Z</cp:lastPrinted>
  <dcterms:created xsi:type="dcterms:W3CDTF">2013-03-26T18:32:35Z</dcterms:created>
  <dcterms:modified xsi:type="dcterms:W3CDTF">2023-09-22T19:10:47Z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